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04"/>
  <workbookPr filterPrivacy="1" defaultThemeVersion="124226"/>
  <xr:revisionPtr revIDLastSave="0" documentId="8_{32D7CF99-7B21-45E6-BF9A-3AFCC3C2643F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List1" sheetId="1" r:id="rId1"/>
  </sheets>
  <definedNames>
    <definedName name="_xlnm.Print_Titles" localSheetId="0">List1!$3:$4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5" i="1" l="1"/>
  <c r="F121" i="1"/>
  <c r="F167" i="1"/>
  <c r="F161" i="1"/>
  <c r="F44" i="1"/>
  <c r="F40" i="1"/>
  <c r="F85" i="1"/>
  <c r="E76" i="1"/>
  <c r="D76" i="1"/>
  <c r="D53" i="1"/>
  <c r="D52" i="1"/>
  <c r="D106" i="1"/>
  <c r="E106" i="1"/>
  <c r="F106" i="1"/>
  <c r="E104" i="1"/>
  <c r="E74" i="1"/>
  <c r="E87" i="1"/>
  <c r="E94" i="1"/>
  <c r="E119" i="1"/>
  <c r="D74" i="1"/>
  <c r="D78" i="1"/>
  <c r="D82" i="1"/>
  <c r="F82" i="1" s="1"/>
  <c r="D87" i="1"/>
  <c r="D94" i="1"/>
  <c r="F94" i="1"/>
  <c r="D104" i="1"/>
  <c r="F104" i="1" s="1"/>
  <c r="D119" i="1"/>
  <c r="F119" i="1"/>
  <c r="E42" i="1"/>
  <c r="E32" i="1"/>
  <c r="E31" i="1"/>
  <c r="E52" i="1"/>
  <c r="E46" i="1"/>
  <c r="E162" i="1"/>
  <c r="E166" i="1"/>
  <c r="E49" i="1"/>
  <c r="E45" i="1" s="1"/>
  <c r="E36" i="1"/>
  <c r="E58" i="1"/>
  <c r="E114" i="1"/>
  <c r="E125" i="1"/>
  <c r="E129" i="1"/>
  <c r="E132" i="1"/>
  <c r="E135" i="1"/>
  <c r="D114" i="1"/>
  <c r="D113" i="1"/>
  <c r="D125" i="1"/>
  <c r="D124" i="1"/>
  <c r="D129" i="1"/>
  <c r="D132" i="1"/>
  <c r="D135" i="1"/>
  <c r="F122" i="1"/>
  <c r="F123" i="1"/>
  <c r="F116" i="1"/>
  <c r="F117" i="1"/>
  <c r="F118" i="1"/>
  <c r="F111" i="1"/>
  <c r="F99" i="1"/>
  <c r="F100" i="1"/>
  <c r="F101" i="1"/>
  <c r="F102" i="1"/>
  <c r="F103" i="1"/>
  <c r="F89" i="1"/>
  <c r="F90" i="1"/>
  <c r="F91" i="1"/>
  <c r="F92" i="1"/>
  <c r="F93" i="1"/>
  <c r="F86" i="1"/>
  <c r="F168" i="1"/>
  <c r="D178" i="1"/>
  <c r="D166" i="1"/>
  <c r="E146" i="1"/>
  <c r="D146" i="1"/>
  <c r="E143" i="1"/>
  <c r="E142" i="1"/>
  <c r="D143" i="1"/>
  <c r="D142" i="1"/>
  <c r="D64" i="1"/>
  <c r="D62" i="1"/>
  <c r="E178" i="1"/>
  <c r="E176" i="1"/>
  <c r="D176" i="1"/>
  <c r="D175" i="1"/>
  <c r="D174" i="1"/>
  <c r="D149" i="1"/>
  <c r="D152" i="1"/>
  <c r="E160" i="1"/>
  <c r="D160" i="1"/>
  <c r="F160" i="1" s="1"/>
  <c r="D162" i="1"/>
  <c r="F169" i="1"/>
  <c r="F151" i="1"/>
  <c r="F150" i="1"/>
  <c r="E149" i="1"/>
  <c r="F134" i="1"/>
  <c r="F133" i="1"/>
  <c r="F127" i="1"/>
  <c r="F126" i="1"/>
  <c r="F131" i="1"/>
  <c r="F130" i="1"/>
  <c r="F136" i="1"/>
  <c r="F115" i="1"/>
  <c r="D49" i="1"/>
  <c r="D32" i="1"/>
  <c r="D31" i="1"/>
  <c r="F33" i="1"/>
  <c r="E152" i="1"/>
  <c r="F152" i="1"/>
  <c r="E64" i="1"/>
  <c r="E62" i="1"/>
  <c r="F48" i="1"/>
  <c r="D46" i="1"/>
  <c r="D45" i="1"/>
  <c r="D35" i="1"/>
  <c r="F35" i="1" s="1"/>
  <c r="D58" i="1"/>
  <c r="D57" i="1"/>
  <c r="F59" i="1"/>
  <c r="D42" i="1"/>
  <c r="F42" i="1"/>
  <c r="F137" i="1"/>
  <c r="F159" i="1"/>
  <c r="F170" i="1"/>
  <c r="F153" i="1"/>
  <c r="F120" i="1"/>
  <c r="F112" i="1"/>
  <c r="F110" i="1"/>
  <c r="F109" i="1"/>
  <c r="F108" i="1"/>
  <c r="F107" i="1"/>
  <c r="F98" i="1"/>
  <c r="F97" i="1"/>
  <c r="F96" i="1"/>
  <c r="F95" i="1"/>
  <c r="F88" i="1"/>
  <c r="F84" i="1"/>
  <c r="F83" i="1"/>
  <c r="F79" i="1"/>
  <c r="F77" i="1"/>
  <c r="F75" i="1"/>
  <c r="F54" i="1"/>
  <c r="F34" i="1"/>
  <c r="F129" i="1"/>
  <c r="E61" i="1"/>
  <c r="E60" i="1"/>
  <c r="E57" i="1"/>
  <c r="E175" i="1"/>
  <c r="F114" i="1"/>
  <c r="E113" i="1"/>
  <c r="F113" i="1"/>
  <c r="F78" i="1"/>
  <c r="E124" i="1"/>
  <c r="F124" i="1" s="1"/>
  <c r="F43" i="1"/>
  <c r="F53" i="1"/>
  <c r="F87" i="1"/>
  <c r="E9" i="1"/>
  <c r="D173" i="1"/>
  <c r="D181" i="1"/>
  <c r="D20" i="1"/>
  <c r="D22" i="1"/>
  <c r="F149" i="1"/>
  <c r="E174" i="1"/>
  <c r="D61" i="1"/>
  <c r="D60" i="1"/>
  <c r="D9" i="1"/>
  <c r="F132" i="1"/>
  <c r="F125" i="1"/>
  <c r="E20" i="1"/>
  <c r="E173" i="1"/>
  <c r="E181" i="1"/>
  <c r="F60" i="1"/>
  <c r="D148" i="1"/>
  <c r="F76" i="1"/>
  <c r="F46" i="1"/>
  <c r="F166" i="1"/>
  <c r="E148" i="1"/>
  <c r="E73" i="1"/>
  <c r="F52" i="1"/>
  <c r="D30" i="1"/>
  <c r="D7" i="1" s="1"/>
  <c r="E30" i="1"/>
  <c r="F31" i="1"/>
  <c r="E141" i="1"/>
  <c r="F148" i="1"/>
  <c r="D29" i="1"/>
  <c r="E29" i="1"/>
  <c r="F29" i="1"/>
  <c r="F30" i="1"/>
  <c r="E140" i="1"/>
  <c r="E171" i="1"/>
  <c r="E13" i="1"/>
  <c r="E15" i="1"/>
  <c r="F13" i="1"/>
  <c r="E81" i="1"/>
  <c r="D81" i="1"/>
  <c r="F81" i="1"/>
  <c r="D73" i="1"/>
  <c r="D72" i="1"/>
  <c r="F73" i="1"/>
  <c r="F74" i="1"/>
  <c r="E72" i="1"/>
  <c r="E138" i="1"/>
  <c r="E71" i="1"/>
  <c r="E70" i="1"/>
  <c r="E69" i="1"/>
  <c r="D11" i="1"/>
  <c r="F72" i="1"/>
  <c r="D138" i="1"/>
  <c r="F138" i="1"/>
  <c r="D71" i="1"/>
  <c r="F11" i="1"/>
  <c r="F71" i="1"/>
  <c r="D15" i="1" l="1"/>
  <c r="F7" i="1"/>
  <c r="D141" i="1"/>
  <c r="F135" i="1"/>
  <c r="D128" i="1"/>
  <c r="E128" i="1"/>
  <c r="F128" i="1" s="1"/>
  <c r="F45" i="1"/>
  <c r="F32" i="1"/>
  <c r="D171" i="1" l="1"/>
  <c r="D140" i="1"/>
  <c r="F140" i="1" s="1"/>
  <c r="F141" i="1"/>
  <c r="D27" i="1"/>
  <c r="F27" i="1" s="1"/>
  <c r="F15" i="1"/>
  <c r="F171" i="1" l="1"/>
  <c r="D70" i="1"/>
  <c r="D69" i="1" l="1"/>
  <c r="F69" i="1" s="1"/>
  <c r="F70" i="1"/>
</calcChain>
</file>

<file path=xl/sharedStrings.xml><?xml version="1.0" encoding="utf-8"?>
<sst xmlns="http://schemas.openxmlformats.org/spreadsheetml/2006/main" count="348" uniqueCount="320">
  <si>
    <t>USTANOVA/ ZAVOD:……………………..</t>
  </si>
  <si>
    <t xml:space="preserve">   OSNOVNA ŠKOLA NIKOLE TESLE, GRAČAC          </t>
  </si>
  <si>
    <t>Račun iz računskog plana</t>
  </si>
  <si>
    <t>OPIS</t>
  </si>
  <si>
    <t>AOP oznaka</t>
  </si>
  <si>
    <t>PLAN</t>
  </si>
  <si>
    <t xml:space="preserve">OSTVARENO U IZVJEŠTAJNOM RAZDOBLJU </t>
  </si>
  <si>
    <t>INDEKS            (5/4 X 100)</t>
  </si>
  <si>
    <t>A.  RAČUN PRIHODA I RASHODA</t>
  </si>
  <si>
    <t>6</t>
  </si>
  <si>
    <t>Prihodi poslovanja</t>
  </si>
  <si>
    <t>001</t>
  </si>
  <si>
    <t>7</t>
  </si>
  <si>
    <t>Prihodi od prodaje nefinancijske imovine</t>
  </si>
  <si>
    <t>002</t>
  </si>
  <si>
    <t>3</t>
  </si>
  <si>
    <t>Rashodi poslovanja</t>
  </si>
  <si>
    <t>003</t>
  </si>
  <si>
    <t>4</t>
  </si>
  <si>
    <t>Rashodi za nabavu nefinancijske imovine</t>
  </si>
  <si>
    <t>004</t>
  </si>
  <si>
    <t xml:space="preserve">RAZLIKA </t>
  </si>
  <si>
    <t>005</t>
  </si>
  <si>
    <t>B.  RAČUN ZADUŽIVANJA/FINANCIRANJA</t>
  </si>
  <si>
    <t>8</t>
  </si>
  <si>
    <t>Primici od financijske imovine i zaduživanja</t>
  </si>
  <si>
    <t>006</t>
  </si>
  <si>
    <t>5</t>
  </si>
  <si>
    <t>Izdaci za financijsku imovinu i otplate zajmova</t>
  </si>
  <si>
    <t>007</t>
  </si>
  <si>
    <t>NETO ZADUŽIVANJE/FINANCIRANJE</t>
  </si>
  <si>
    <t>008</t>
  </si>
  <si>
    <t>C. RASPOLOŽIVA  SREDSTVA IZ PRETHODNIH GODINA (VIŠAK PRIHODA)</t>
  </si>
  <si>
    <t>9</t>
  </si>
  <si>
    <t>Vlastiti izvori (višak-manjak)</t>
  </si>
  <si>
    <t>009</t>
  </si>
  <si>
    <t xml:space="preserve"> </t>
  </si>
  <si>
    <t>VIŠAK/MANJAK -PRIHODA/PRIMITAKA RASPOLOŽIV U SLJEDEĆEM RAZDOBLJU</t>
  </si>
  <si>
    <t>010</t>
  </si>
  <si>
    <t>1. UKUPNO PRIHODI I PRIMICI</t>
  </si>
  <si>
    <t>011</t>
  </si>
  <si>
    <t>PRIHODI POSLOVANJA</t>
  </si>
  <si>
    <t>012</t>
  </si>
  <si>
    <t>Pomoći unutar općeg proračuna</t>
  </si>
  <si>
    <t>013</t>
  </si>
  <si>
    <t>Pomoći iz proračuna</t>
  </si>
  <si>
    <t>014</t>
  </si>
  <si>
    <t xml:space="preserve">Tekuće pomoći iz proračuna  </t>
  </si>
  <si>
    <t>015</t>
  </si>
  <si>
    <t>Pomoći iz proračuna JLS</t>
  </si>
  <si>
    <t>016</t>
  </si>
  <si>
    <t>017</t>
  </si>
  <si>
    <t>Kapitalne pomoći iz drž.proračuna</t>
  </si>
  <si>
    <t>018</t>
  </si>
  <si>
    <t>019</t>
  </si>
  <si>
    <t>Prijenosi između  EU  i prorač.korisnika</t>
  </si>
  <si>
    <t>020</t>
  </si>
  <si>
    <t xml:space="preserve">Pripravništvo </t>
  </si>
  <si>
    <t>021</t>
  </si>
  <si>
    <t>Tekući prijenosi  prorač.korisn.istog prorač,</t>
  </si>
  <si>
    <t>022</t>
  </si>
  <si>
    <t>023</t>
  </si>
  <si>
    <t>Prihodi od upravnih i admin.pristojbi,prist.po pos.propisima i naknada</t>
  </si>
  <si>
    <t>Prihodi po posebnim propisima</t>
  </si>
  <si>
    <t>Ostali nespomenuti prihodi</t>
  </si>
  <si>
    <t>024</t>
  </si>
  <si>
    <t>Prihodi od prodaje proizvoda i robe te pruženih usluga i prihodi od donacija</t>
  </si>
  <si>
    <t>025</t>
  </si>
  <si>
    <t>Prihodi od prodaje proizvoda i robe te pruženih usluga</t>
  </si>
  <si>
    <t>026</t>
  </si>
  <si>
    <t>Prihodi od prodaje proizvoda i robe</t>
  </si>
  <si>
    <t>027</t>
  </si>
  <si>
    <t>Prihodi od pruženih usluga</t>
  </si>
  <si>
    <t>028</t>
  </si>
  <si>
    <t>Donacije od pravnih i fizičkih osoba izvan općeg proračuna</t>
  </si>
  <si>
    <t>029</t>
  </si>
  <si>
    <t>Tekuće donacije</t>
  </si>
  <si>
    <t>030</t>
  </si>
  <si>
    <t>Kapitalne donacije</t>
  </si>
  <si>
    <t>031</t>
  </si>
  <si>
    <t>Prihodi iz proračuna</t>
  </si>
  <si>
    <t>032</t>
  </si>
  <si>
    <t>Prihodi iz proračuna za financiranje redovne djelatnosti proračunskih korisnika</t>
  </si>
  <si>
    <t>033</t>
  </si>
  <si>
    <t>Prihodi za financiranje rashoda poslovanja</t>
  </si>
  <si>
    <t>034</t>
  </si>
  <si>
    <t>Prihodi za finan. rashoda za nefin.imovinu</t>
  </si>
  <si>
    <t>035</t>
  </si>
  <si>
    <t>Prihodi na temelju ugovornih obveza</t>
  </si>
  <si>
    <t>036</t>
  </si>
  <si>
    <t>Kazne, upravne mjere i ostali prihodi</t>
  </si>
  <si>
    <t>037</t>
  </si>
  <si>
    <t>Ostali prihodi</t>
  </si>
  <si>
    <t>038</t>
  </si>
  <si>
    <t>039</t>
  </si>
  <si>
    <t>PRIHODI OD PRODAJE NEFINANCIJSKE IMOVINE</t>
  </si>
  <si>
    <t>040</t>
  </si>
  <si>
    <t>Prihodi od prodaje proizvedene dugotrajne imovine</t>
  </si>
  <si>
    <t>041</t>
  </si>
  <si>
    <t>Prihodi od prodaje građevinskih objekata</t>
  </si>
  <si>
    <t>042</t>
  </si>
  <si>
    <t>Stambeni objekti</t>
  </si>
  <si>
    <t>043</t>
  </si>
  <si>
    <t>Prihodi od prodaje postrojenja i opreme</t>
  </si>
  <si>
    <t>044</t>
  </si>
  <si>
    <t>Medicinska i laboratorijska oprema</t>
  </si>
  <si>
    <t>045</t>
  </si>
  <si>
    <t>Uređaji, strojevi i oprema za ostale namjene</t>
  </si>
  <si>
    <t>046</t>
  </si>
  <si>
    <t>2. UKUPNI RASHODI I IZDACI</t>
  </si>
  <si>
    <t>047</t>
  </si>
  <si>
    <t>Program: Djelatnost Ustanove</t>
  </si>
  <si>
    <t>048</t>
  </si>
  <si>
    <t>Aktivnost: Redovna djelatnost</t>
  </si>
  <si>
    <t>049</t>
  </si>
  <si>
    <t>050</t>
  </si>
  <si>
    <t>Rashodi za zaposlene</t>
  </si>
  <si>
    <t>051</t>
  </si>
  <si>
    <t>Plaće (Bruto)</t>
  </si>
  <si>
    <t>052</t>
  </si>
  <si>
    <t>Plaće za redovan rad</t>
  </si>
  <si>
    <t>053</t>
  </si>
  <si>
    <t>Ostali rashodi za zaposlene</t>
  </si>
  <si>
    <t>054</t>
  </si>
  <si>
    <t>055</t>
  </si>
  <si>
    <t>Doprinosi na plaće</t>
  </si>
  <si>
    <t>056</t>
  </si>
  <si>
    <t>Doprinosi za obvezno  za zdravstveno osiguranje</t>
  </si>
  <si>
    <t>057</t>
  </si>
  <si>
    <t>Doprinos za zapošljavanje</t>
  </si>
  <si>
    <t>058</t>
  </si>
  <si>
    <t>Materijalni rashodi</t>
  </si>
  <si>
    <t>059</t>
  </si>
  <si>
    <t>Naknade troškova zaposlenima</t>
  </si>
  <si>
    <t>060</t>
  </si>
  <si>
    <t>Službena putovanja</t>
  </si>
  <si>
    <t>061</t>
  </si>
  <si>
    <t>Naknade za prijevoz, rad na terenu i odvojeni</t>
  </si>
  <si>
    <t>062</t>
  </si>
  <si>
    <t>Stručno usavršavanje zaposlenika</t>
  </si>
  <si>
    <t>063</t>
  </si>
  <si>
    <t>Ostale naknade troškova zaposlenima</t>
  </si>
  <si>
    <t>064</t>
  </si>
  <si>
    <t>Rashodi za materijal i energiju</t>
  </si>
  <si>
    <t>065</t>
  </si>
  <si>
    <t>Uredski materijal i ostali mat.</t>
  </si>
  <si>
    <t>066</t>
  </si>
  <si>
    <t>Materijal i sirovine</t>
  </si>
  <si>
    <t>067</t>
  </si>
  <si>
    <t>Energija</t>
  </si>
  <si>
    <t>068</t>
  </si>
  <si>
    <t>Materijal i dijelovi za tek.i investicijsko održavanje</t>
  </si>
  <si>
    <t>069</t>
  </si>
  <si>
    <t>Sitan inventar i auto gume</t>
  </si>
  <si>
    <t>070</t>
  </si>
  <si>
    <t>Službena, radna i zaštitna odjeća io obuća</t>
  </si>
  <si>
    <t>071</t>
  </si>
  <si>
    <t>Rashodi za usluge</t>
  </si>
  <si>
    <t>072</t>
  </si>
  <si>
    <t>Usluge telefona, pošte i prijevoza</t>
  </si>
  <si>
    <t>073</t>
  </si>
  <si>
    <t>Usluge tekućeg i investicijskog  održavanja</t>
  </si>
  <si>
    <t>074</t>
  </si>
  <si>
    <t>Usluge promiđbe i informiranja</t>
  </si>
  <si>
    <t>075</t>
  </si>
  <si>
    <t>Komunalne usluge</t>
  </si>
  <si>
    <t>076</t>
  </si>
  <si>
    <t>Zakupnine i najamnine</t>
  </si>
  <si>
    <t>077</t>
  </si>
  <si>
    <t>Zdravstvene i veterinarske usluge</t>
  </si>
  <si>
    <t>078</t>
  </si>
  <si>
    <t>Intelektualne i osobne usluge</t>
  </si>
  <si>
    <t>079</t>
  </si>
  <si>
    <t>Računalne usluge</t>
  </si>
  <si>
    <t>080</t>
  </si>
  <si>
    <t>Ostale usluge</t>
  </si>
  <si>
    <t>081</t>
  </si>
  <si>
    <t>Naknade troškova osobama izvan radnog odnosa</t>
  </si>
  <si>
    <t>082</t>
  </si>
  <si>
    <t>083</t>
  </si>
  <si>
    <t>Ostali nespomenuti rashodi poslovanja</t>
  </si>
  <si>
    <t>084</t>
  </si>
  <si>
    <t>Naknade za rad predstav.i izvrš.tijela,povj.,</t>
  </si>
  <si>
    <t>085</t>
  </si>
  <si>
    <t>Premije osiguranja</t>
  </si>
  <si>
    <t>086</t>
  </si>
  <si>
    <t>Reprezentacija</t>
  </si>
  <si>
    <t>087</t>
  </si>
  <si>
    <t>Članarine</t>
  </si>
  <si>
    <t>088</t>
  </si>
  <si>
    <t>Pristojbe i naknade</t>
  </si>
  <si>
    <t>089</t>
  </si>
  <si>
    <t>090</t>
  </si>
  <si>
    <t>Financijski rashodi</t>
  </si>
  <si>
    <t>091</t>
  </si>
  <si>
    <t>Kamate na primljene kredite i zajmove</t>
  </si>
  <si>
    <t>092</t>
  </si>
  <si>
    <t>Kamte za primlj.kred i zaj.-kreditn i ost.fin.inst.u javnom sektoru</t>
  </si>
  <si>
    <t>093</t>
  </si>
  <si>
    <t>094</t>
  </si>
  <si>
    <t>Zatezne kamate</t>
  </si>
  <si>
    <t>095</t>
  </si>
  <si>
    <t>Ostali nespomenuti financijski rashodi</t>
  </si>
  <si>
    <t>096</t>
  </si>
  <si>
    <t>Ostali financijski rashodi</t>
  </si>
  <si>
    <t>097</t>
  </si>
  <si>
    <t>Bankarske usluge i platni promet</t>
  </si>
  <si>
    <t>098</t>
  </si>
  <si>
    <t>Negativne teč.razlike i razlike zbog primjene valutne klauzule</t>
  </si>
  <si>
    <t>099</t>
  </si>
  <si>
    <t>100</t>
  </si>
  <si>
    <t>101</t>
  </si>
  <si>
    <t>Naknade građanima i kućanstvima na temelju osiguranja i druge naknade</t>
  </si>
  <si>
    <t>102</t>
  </si>
  <si>
    <t>Ostale naknade građanima i kućanstvima</t>
  </si>
  <si>
    <t>103</t>
  </si>
  <si>
    <t>Naknade građanima i kućanstvima u novcu</t>
  </si>
  <si>
    <t>104</t>
  </si>
  <si>
    <t>Naknade građanima i kućanstvima u naravi</t>
  </si>
  <si>
    <t>105</t>
  </si>
  <si>
    <t>Ostali rashodi</t>
  </si>
  <si>
    <t>106</t>
  </si>
  <si>
    <t>Tekuće donacije u novcu</t>
  </si>
  <si>
    <t>107</t>
  </si>
  <si>
    <t>108</t>
  </si>
  <si>
    <t>Tekuće donacije u naravi</t>
  </si>
  <si>
    <t>109</t>
  </si>
  <si>
    <t>110</t>
  </si>
  <si>
    <t>Kapitalne donacije neprofitnim organizacijama</t>
  </si>
  <si>
    <t>111</t>
  </si>
  <si>
    <t>Kapitalne donacije građanima i kućanstvima</t>
  </si>
  <si>
    <t>112</t>
  </si>
  <si>
    <t>Kazne, penali i naknade štete</t>
  </si>
  <si>
    <t>113</t>
  </si>
  <si>
    <t>Naknade šteta zaposlenicima</t>
  </si>
  <si>
    <t>114</t>
  </si>
  <si>
    <t>Ugovorene kazne i ostale naknade šteta</t>
  </si>
  <si>
    <t>115</t>
  </si>
  <si>
    <t>UKUPNO AKTIVNOST</t>
  </si>
  <si>
    <t>116</t>
  </si>
  <si>
    <t xml:space="preserve">Projekt: Opremanje poslovnih prostorija </t>
  </si>
  <si>
    <t>117</t>
  </si>
  <si>
    <t>118</t>
  </si>
  <si>
    <t>Rashodi za nabavu neproiz.dugotrajne imovine</t>
  </si>
  <si>
    <t>119</t>
  </si>
  <si>
    <t>Nematerijalna imovina</t>
  </si>
  <si>
    <t>120</t>
  </si>
  <si>
    <t>Ostala prava</t>
  </si>
  <si>
    <t>121</t>
  </si>
  <si>
    <t>Ostala nematerijalna imovina</t>
  </si>
  <si>
    <t>122</t>
  </si>
  <si>
    <t>Predujmovi za nabavu neproizvedene imovine</t>
  </si>
  <si>
    <t>123</t>
  </si>
  <si>
    <t>124</t>
  </si>
  <si>
    <t>Rashodi za nabavu proiz.dugotrajne imovine</t>
  </si>
  <si>
    <t>125</t>
  </si>
  <si>
    <t>Građevinski objekti</t>
  </si>
  <si>
    <t>126</t>
  </si>
  <si>
    <t>Poslovni objekti</t>
  </si>
  <si>
    <t>127</t>
  </si>
  <si>
    <t xml:space="preserve">Ostali građevinski objekti </t>
  </si>
  <si>
    <t>128</t>
  </si>
  <si>
    <t>Postrojenja i oprema</t>
  </si>
  <si>
    <t>129</t>
  </si>
  <si>
    <t>Uredska oprema i namještaj</t>
  </si>
  <si>
    <t>130</t>
  </si>
  <si>
    <t>Komunikacijska oprema</t>
  </si>
  <si>
    <t>131</t>
  </si>
  <si>
    <t>Oprema za održavanje i zaštitu</t>
  </si>
  <si>
    <t>132</t>
  </si>
  <si>
    <t>133</t>
  </si>
  <si>
    <t>Instrumenti, uređaji i strojevi</t>
  </si>
  <si>
    <t>134</t>
  </si>
  <si>
    <t>Sportska i glazbena oprema</t>
  </si>
  <si>
    <t>135</t>
  </si>
  <si>
    <t xml:space="preserve">Uređaji, strojevi i oprema za ostale namjene </t>
  </si>
  <si>
    <t>136</t>
  </si>
  <si>
    <t>Knjige u knjižnici</t>
  </si>
  <si>
    <t>137</t>
  </si>
  <si>
    <t>138</t>
  </si>
  <si>
    <t>Nematerijalna proizvedena imovina</t>
  </si>
  <si>
    <t>140</t>
  </si>
  <si>
    <t>Ulaganje u računalne programe</t>
  </si>
  <si>
    <t>141</t>
  </si>
  <si>
    <t>Umjetnička, literarna i znanstvena djela</t>
  </si>
  <si>
    <t>142</t>
  </si>
  <si>
    <t>Ostala nematerijalna proizvedena imovina</t>
  </si>
  <si>
    <t>143</t>
  </si>
  <si>
    <t>Rashodi za dodatna ulaganja na nefinacijkoj imovini</t>
  </si>
  <si>
    <t>144</t>
  </si>
  <si>
    <t>Dodatna ulaganja na građevinskim objektima</t>
  </si>
  <si>
    <t>145</t>
  </si>
  <si>
    <t>Dodatna ulaganja na postrojenima i opremi</t>
  </si>
  <si>
    <t>146</t>
  </si>
  <si>
    <t>Dodatna ulaganja na prijevoznim sredstvima</t>
  </si>
  <si>
    <t>147</t>
  </si>
  <si>
    <t>Dodatna ulaganja nza ostalu nefinancijsku imovinu</t>
  </si>
  <si>
    <t>148</t>
  </si>
  <si>
    <t>UKUPNO PROJEKT</t>
  </si>
  <si>
    <t>149</t>
  </si>
  <si>
    <t>Izdaci za otplatu glavnice primljenih kredita i zajmova</t>
  </si>
  <si>
    <t>150</t>
  </si>
  <si>
    <t>151</t>
  </si>
  <si>
    <t>152</t>
  </si>
  <si>
    <t>Otplata glavice primljenih kredita i zajmova od kreditnih i ostalih financijsk,institucija u javnom sektoru</t>
  </si>
  <si>
    <t>153</t>
  </si>
  <si>
    <t>Otplata glavice primljenih zajmova od ostalih financijsk,instit. u javnom sektoru</t>
  </si>
  <si>
    <t>154</t>
  </si>
  <si>
    <t>Otplata glavice primljenih kredita i zajmova od kreditnih i ostalih financij.institucija izvan javnog sektora</t>
  </si>
  <si>
    <t>155</t>
  </si>
  <si>
    <t>Otplata glavice primljenih kredita od tuzemnih kredit.instit. izvan javnog sektora</t>
  </si>
  <si>
    <t>156</t>
  </si>
  <si>
    <t>Otplata glavice primljenih zajmova od ostalih tuzemnih kredit.instit. izvan javnog sektora</t>
  </si>
  <si>
    <t>157</t>
  </si>
  <si>
    <t xml:space="preserve">UKUPNO </t>
  </si>
  <si>
    <t>158</t>
  </si>
  <si>
    <t>RAČUNOVOĐA:</t>
  </si>
  <si>
    <t>RAVNATELJ:</t>
  </si>
  <si>
    <t>ANTONELA MILETIĆ, mag.oec.</t>
  </si>
  <si>
    <t>SLAVICA MIOČIĆ, dipl.ing.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</si>
</sst>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indexed="8"/>
      <name val="Calibri"/>
      <family val="2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name val="Times New Roman"/>
      <family val="1"/>
    </font>
    <font>
      <b/>
      <sz val="10"/>
      <name val="Times New Roman CE"/>
      <charset val="238"/>
    </font>
    <font>
      <b/>
      <u/>
      <sz val="10"/>
      <name val="Times New Roman"/>
      <family val="1"/>
    </font>
    <font>
      <sz val="12"/>
      <name val="Times New Roman"/>
      <family val="1"/>
      <charset val="238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 CE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1"/>
      <name val="Times New Roman"/>
      <family val="1"/>
    </font>
    <font>
      <b/>
      <sz val="11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1"/>
      <color indexed="8"/>
      <name val="Times New Roman"/>
      <family val="1"/>
      <charset val="238"/>
    </font>
    <font>
      <u/>
      <sz val="11"/>
      <color indexed="8"/>
      <name val="Calibri"/>
      <family val="2"/>
      <charset val="238"/>
    </font>
    <font>
      <sz val="11"/>
      <color indexed="8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0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" fontId="16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0" fontId="13" fillId="0" borderId="0" xfId="0" applyFont="1"/>
    <xf numFmtId="4" fontId="14" fillId="0" borderId="0" xfId="0" applyNumberFormat="1" applyFont="1" applyAlignment="1">
      <alignment horizontal="right" vertical="center" wrapText="1"/>
    </xf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49" fontId="15" fillId="3" borderId="0" xfId="0" applyNumberFormat="1" applyFont="1" applyFill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/>
    </xf>
    <xf numFmtId="4" fontId="17" fillId="2" borderId="2" xfId="0" applyNumberFormat="1" applyFont="1" applyFill="1" applyBorder="1" applyAlignment="1">
      <alignment horizontal="right"/>
    </xf>
    <xf numFmtId="0" fontId="15" fillId="0" borderId="3" xfId="0" applyFont="1" applyBorder="1" applyAlignment="1">
      <alignment horizontal="center" vertical="center" wrapText="1"/>
    </xf>
    <xf numFmtId="49" fontId="3" fillId="0" borderId="0" xfId="1" applyNumberFormat="1" applyFont="1" applyAlignment="1">
      <alignment horizontal="center" wrapText="1"/>
    </xf>
    <xf numFmtId="49" fontId="3" fillId="0" borderId="0" xfId="1" applyNumberFormat="1" applyFont="1" applyAlignment="1">
      <alignment horizontal="left" wrapText="1"/>
    </xf>
    <xf numFmtId="4" fontId="3" fillId="0" borderId="0" xfId="0" applyNumberFormat="1" applyFont="1"/>
    <xf numFmtId="4" fontId="3" fillId="0" borderId="0" xfId="1" applyNumberFormat="1" applyFont="1"/>
    <xf numFmtId="49" fontId="7" fillId="0" borderId="0" xfId="1" applyNumberFormat="1" applyFont="1"/>
    <xf numFmtId="49" fontId="3" fillId="0" borderId="0" xfId="1" applyNumberFormat="1" applyFont="1" applyAlignment="1">
      <alignment horizontal="left"/>
    </xf>
    <xf numFmtId="0" fontId="3" fillId="0" borderId="0" xfId="0" applyFont="1" applyAlignment="1">
      <alignment horizontal="left"/>
    </xf>
    <xf numFmtId="4" fontId="8" fillId="0" borderId="0" xfId="0" applyNumberFormat="1" applyFont="1"/>
    <xf numFmtId="49" fontId="6" fillId="3" borderId="0" xfId="1" applyNumberFormat="1" applyFill="1"/>
    <xf numFmtId="0" fontId="15" fillId="3" borderId="0" xfId="0" applyFont="1" applyFill="1" applyAlignment="1">
      <alignment horizontal="center" vertical="center" wrapText="1"/>
    </xf>
    <xf numFmtId="4" fontId="3" fillId="3" borderId="0" xfId="0" applyNumberFormat="1" applyFont="1" applyFill="1"/>
    <xf numFmtId="49" fontId="7" fillId="3" borderId="0" xfId="1" applyNumberFormat="1" applyFont="1" applyFill="1"/>
    <xf numFmtId="4" fontId="14" fillId="3" borderId="0" xfId="0" applyNumberFormat="1" applyFont="1" applyFill="1" applyAlignment="1">
      <alignment horizontal="right"/>
    </xf>
    <xf numFmtId="49" fontId="2" fillId="4" borderId="0" xfId="0" applyNumberFormat="1" applyFont="1" applyFill="1" applyAlignment="1">
      <alignment horizontal="center"/>
    </xf>
    <xf numFmtId="4" fontId="17" fillId="2" borderId="4" xfId="0" applyNumberFormat="1" applyFont="1" applyFill="1" applyBorder="1" applyAlignment="1">
      <alignment horizontal="right"/>
    </xf>
    <xf numFmtId="4" fontId="18" fillId="5" borderId="0" xfId="0" applyNumberFormat="1" applyFont="1" applyFill="1" applyAlignment="1">
      <alignment horizontal="right" vertical="center" wrapText="1"/>
    </xf>
    <xf numFmtId="49" fontId="18" fillId="5" borderId="0" xfId="0" applyNumberFormat="1" applyFont="1" applyFill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left"/>
    </xf>
    <xf numFmtId="0" fontId="1" fillId="6" borderId="2" xfId="0" applyFont="1" applyFill="1" applyBorder="1"/>
    <xf numFmtId="49" fontId="2" fillId="6" borderId="2" xfId="0" applyNumberFormat="1" applyFont="1" applyFill="1" applyBorder="1" applyAlignment="1">
      <alignment horizontal="center"/>
    </xf>
    <xf numFmtId="4" fontId="17" fillId="6" borderId="2" xfId="0" applyNumberFormat="1" applyFont="1" applyFill="1" applyBorder="1" applyAlignment="1">
      <alignment horizontal="right"/>
    </xf>
    <xf numFmtId="4" fontId="17" fillId="6" borderId="4" xfId="0" applyNumberFormat="1" applyFont="1" applyFill="1" applyBorder="1" applyAlignment="1">
      <alignment horizontal="right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5" fillId="6" borderId="0" xfId="0" applyFont="1" applyFill="1" applyAlignment="1">
      <alignment horizontal="center" vertical="center" wrapText="1"/>
    </xf>
    <xf numFmtId="0" fontId="15" fillId="6" borderId="0" xfId="0" applyFont="1" applyFill="1" applyAlignment="1">
      <alignment horizontal="left" vertical="center" wrapText="1"/>
    </xf>
    <xf numFmtId="49" fontId="15" fillId="6" borderId="0" xfId="0" applyNumberFormat="1" applyFont="1" applyFill="1" applyAlignment="1">
      <alignment horizontal="center" vertical="center" wrapText="1"/>
    </xf>
    <xf numFmtId="4" fontId="15" fillId="6" borderId="0" xfId="0" applyNumberFormat="1" applyFont="1" applyFill="1" applyAlignment="1">
      <alignment horizontal="right" vertical="center" wrapText="1"/>
    </xf>
    <xf numFmtId="0" fontId="2" fillId="6" borderId="0" xfId="0" applyFont="1" applyFill="1" applyAlignment="1">
      <alignment horizontal="center"/>
    </xf>
    <xf numFmtId="0" fontId="2" fillId="6" borderId="0" xfId="0" applyFont="1" applyFill="1"/>
    <xf numFmtId="49" fontId="2" fillId="6" borderId="0" xfId="0" applyNumberFormat="1" applyFont="1" applyFill="1" applyAlignment="1">
      <alignment horizontal="center"/>
    </xf>
    <xf numFmtId="4" fontId="16" fillId="6" borderId="0" xfId="0" applyNumberFormat="1" applyFont="1" applyFill="1" applyAlignment="1">
      <alignment horizontal="right"/>
    </xf>
    <xf numFmtId="0" fontId="2" fillId="6" borderId="0" xfId="0" quotePrefix="1" applyFont="1" applyFill="1" applyAlignment="1">
      <alignment horizontal="left"/>
    </xf>
    <xf numFmtId="0" fontId="2" fillId="6" borderId="0" xfId="0" applyFont="1" applyFill="1" applyAlignment="1">
      <alignment horizontal="left"/>
    </xf>
    <xf numFmtId="0" fontId="9" fillId="6" borderId="0" xfId="0" applyFont="1" applyFill="1"/>
    <xf numFmtId="0" fontId="9" fillId="6" borderId="0" xfId="0" applyFont="1" applyFill="1" applyAlignment="1">
      <alignment horizontal="center"/>
    </xf>
    <xf numFmtId="0" fontId="14" fillId="7" borderId="8" xfId="0" applyFont="1" applyFill="1" applyBorder="1" applyAlignment="1">
      <alignment horizontal="center" vertical="center" wrapText="1"/>
    </xf>
    <xf numFmtId="0" fontId="14" fillId="7" borderId="9" xfId="0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center" vertical="center" wrapText="1"/>
    </xf>
    <xf numFmtId="49" fontId="5" fillId="7" borderId="0" xfId="0" applyNumberFormat="1" applyFont="1" applyFill="1" applyAlignment="1">
      <alignment horizontal="left"/>
    </xf>
    <xf numFmtId="0" fontId="19" fillId="7" borderId="0" xfId="0" applyFont="1" applyFill="1" applyAlignment="1">
      <alignment horizontal="center" vertical="center" wrapText="1"/>
    </xf>
    <xf numFmtId="49" fontId="16" fillId="7" borderId="0" xfId="0" applyNumberFormat="1" applyFont="1" applyFill="1" applyAlignment="1">
      <alignment horizontal="center" vertical="center" wrapText="1"/>
    </xf>
    <xf numFmtId="4" fontId="17" fillId="7" borderId="0" xfId="0" applyNumberFormat="1" applyFont="1" applyFill="1" applyAlignment="1">
      <alignment horizontal="right" vertical="center" wrapText="1"/>
    </xf>
    <xf numFmtId="0" fontId="0" fillId="7" borderId="0" xfId="0" applyFill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4" fontId="15" fillId="0" borderId="0" xfId="0" applyNumberFormat="1" applyFont="1" applyAlignment="1">
      <alignment horizontal="right" vertical="center" wrapText="1"/>
    </xf>
    <xf numFmtId="4" fontId="14" fillId="6" borderId="0" xfId="0" applyNumberFormat="1" applyFont="1" applyFill="1" applyAlignment="1">
      <alignment horizontal="right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left" vertical="center" wrapText="1"/>
    </xf>
    <xf numFmtId="49" fontId="20" fillId="3" borderId="0" xfId="0" applyNumberFormat="1" applyFont="1" applyFill="1" applyAlignment="1">
      <alignment horizontal="center" vertical="center" wrapText="1"/>
    </xf>
    <xf numFmtId="4" fontId="18" fillId="3" borderId="0" xfId="0" applyNumberFormat="1" applyFont="1" applyFill="1" applyAlignment="1">
      <alignment horizontal="right" vertical="center" wrapText="1"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left" wrapText="1"/>
    </xf>
    <xf numFmtId="49" fontId="11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right" vertical="center" wrapText="1"/>
    </xf>
    <xf numFmtId="49" fontId="12" fillId="4" borderId="0" xfId="0" applyNumberFormat="1" applyFont="1" applyFill="1" applyAlignment="1">
      <alignment horizontal="center"/>
    </xf>
    <xf numFmtId="0" fontId="10" fillId="4" borderId="0" xfId="0" applyFont="1" applyFill="1"/>
    <xf numFmtId="49" fontId="11" fillId="4" borderId="0" xfId="0" applyNumberFormat="1" applyFont="1" applyFill="1" applyAlignment="1">
      <alignment horizontal="center"/>
    </xf>
    <xf numFmtId="4" fontId="13" fillId="4" borderId="0" xfId="0" applyNumberFormat="1" applyFont="1" applyFill="1" applyAlignment="1">
      <alignment horizontal="right"/>
    </xf>
    <xf numFmtId="0" fontId="10" fillId="4" borderId="0" xfId="0" applyFont="1" applyFill="1" applyAlignment="1">
      <alignment horizontal="left" vertical="top" wrapText="1"/>
    </xf>
    <xf numFmtId="4" fontId="18" fillId="0" borderId="0" xfId="0" applyNumberFormat="1" applyFont="1" applyAlignment="1">
      <alignment horizontal="right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right" vertical="center" wrapText="1"/>
    </xf>
    <xf numFmtId="4" fontId="14" fillId="0" borderId="13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49" fontId="2" fillId="0" borderId="12" xfId="0" applyNumberFormat="1" applyFont="1" applyBorder="1" applyAlignment="1">
      <alignment horizontal="center"/>
    </xf>
    <xf numFmtId="4" fontId="17" fillId="0" borderId="12" xfId="0" applyNumberFormat="1" applyFont="1" applyBorder="1" applyAlignment="1">
      <alignment horizontal="right"/>
    </xf>
    <xf numFmtId="49" fontId="2" fillId="4" borderId="12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/>
    <xf numFmtId="0" fontId="14" fillId="6" borderId="0" xfId="0" applyFont="1" applyFill="1" applyAlignment="1">
      <alignment horizontal="left" vertical="center" wrapText="1"/>
    </xf>
    <xf numFmtId="0" fontId="14" fillId="6" borderId="0" xfId="0" applyFont="1" applyFill="1" applyAlignment="1">
      <alignment horizontal="center" vertical="center" wrapText="1"/>
    </xf>
    <xf numFmtId="0" fontId="18" fillId="5" borderId="3" xfId="0" applyFont="1" applyFill="1" applyBorder="1" applyAlignment="1">
      <alignment horizontal="left" vertical="center"/>
    </xf>
    <xf numFmtId="0" fontId="13" fillId="5" borderId="0" xfId="0" applyFont="1" applyFill="1" applyAlignment="1">
      <alignment horizontal="left" vertical="center"/>
    </xf>
    <xf numFmtId="49" fontId="3" fillId="3" borderId="0" xfId="1" applyNumberFormat="1" applyFont="1" applyFill="1" applyAlignment="1">
      <alignment horizontal="left" vertical="center" wrapText="1"/>
    </xf>
    <xf numFmtId="0" fontId="0" fillId="3" borderId="0" xfId="0" applyFill="1" applyAlignment="1">
      <alignment horizontal="left" vertical="center"/>
    </xf>
    <xf numFmtId="49" fontId="3" fillId="3" borderId="0" xfId="1" applyNumberFormat="1" applyFont="1" applyFill="1" applyAlignment="1">
      <alignment horizontal="left" wrapText="1"/>
    </xf>
    <xf numFmtId="0" fontId="0" fillId="3" borderId="0" xfId="0" applyFill="1" applyAlignment="1">
      <alignment horizontal="left"/>
    </xf>
    <xf numFmtId="0" fontId="3" fillId="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">
    <cellStyle name="Normal" xfId="0" builtinId="0"/>
    <cellStyle name="Obično_REBAL. I.ver RADNI.XLS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7"/>
  <sheetViews>
    <sheetView tabSelected="1" view="pageLayout" topLeftCell="A182" zoomScaleNormal="100" workbookViewId="0">
      <selection activeCell="A196" sqref="A196"/>
    </sheetView>
  </sheetViews>
  <sheetFormatPr defaultRowHeight="15"/>
  <cols>
    <col min="1" max="1" width="10.7109375" customWidth="1"/>
    <col min="2" max="2" width="38.5703125" customWidth="1"/>
    <col min="4" max="4" width="19.42578125" customWidth="1"/>
    <col min="5" max="5" width="20.7109375" customWidth="1"/>
    <col min="6" max="6" width="11.85546875" customWidth="1"/>
  </cols>
  <sheetData>
    <row r="1" spans="1:6" ht="21" customHeight="1">
      <c r="A1" s="13" t="s">
        <v>0</v>
      </c>
      <c r="B1" s="13" t="s">
        <v>1</v>
      </c>
    </row>
    <row r="2" spans="1:6" ht="15.75" thickBot="1"/>
    <row r="3" spans="1:6" ht="38.25">
      <c r="A3" s="58" t="s">
        <v>2</v>
      </c>
      <c r="B3" s="59" t="s">
        <v>3</v>
      </c>
      <c r="C3" s="59" t="s">
        <v>4</v>
      </c>
      <c r="D3" s="59" t="s">
        <v>5</v>
      </c>
      <c r="E3" s="59" t="s">
        <v>6</v>
      </c>
      <c r="F3" s="60" t="s">
        <v>7</v>
      </c>
    </row>
    <row r="4" spans="1:6" ht="15.75" thickBot="1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5">
        <v>6</v>
      </c>
    </row>
    <row r="5" spans="1:6">
      <c r="A5" s="20"/>
      <c r="B5" s="6"/>
      <c r="C5" s="6"/>
      <c r="D5" s="6"/>
      <c r="E5" s="6"/>
      <c r="F5" s="6"/>
    </row>
    <row r="6" spans="1:6" ht="15.75">
      <c r="A6" s="100" t="s">
        <v>8</v>
      </c>
      <c r="B6" s="101"/>
      <c r="C6" s="17"/>
      <c r="D6" s="29"/>
      <c r="E6" s="29"/>
      <c r="F6" s="30"/>
    </row>
    <row r="7" spans="1:6">
      <c r="A7" s="21" t="s">
        <v>9</v>
      </c>
      <c r="B7" s="22" t="s">
        <v>10</v>
      </c>
      <c r="C7" s="8" t="s">
        <v>11</v>
      </c>
      <c r="D7" s="23">
        <f>SUM(D30)</f>
        <v>7986524.7400000002</v>
      </c>
      <c r="E7" s="23">
        <v>4050469.4</v>
      </c>
      <c r="F7" s="14">
        <f>SUM(E7*100/D7)</f>
        <v>50.716294406670805</v>
      </c>
    </row>
    <row r="8" spans="1:6" ht="15.75">
      <c r="A8" s="21"/>
      <c r="B8" s="22"/>
      <c r="C8" s="23"/>
      <c r="D8" s="23"/>
      <c r="E8" s="25"/>
      <c r="F8" s="6"/>
    </row>
    <row r="9" spans="1:6">
      <c r="A9" s="21" t="s">
        <v>12</v>
      </c>
      <c r="B9" s="26" t="s">
        <v>13</v>
      </c>
      <c r="C9" s="8" t="s">
        <v>14</v>
      </c>
      <c r="D9" s="23">
        <f>SUM(D60)</f>
        <v>0</v>
      </c>
      <c r="E9" s="23">
        <f>SUM(E60)</f>
        <v>0</v>
      </c>
      <c r="F9" s="14">
        <v>0</v>
      </c>
    </row>
    <row r="10" spans="1:6" ht="15.75">
      <c r="A10" s="21"/>
      <c r="B10" s="26"/>
      <c r="C10" s="23"/>
      <c r="D10" s="23"/>
      <c r="E10" s="25"/>
      <c r="F10" s="6"/>
    </row>
    <row r="11" spans="1:6">
      <c r="A11" s="21" t="s">
        <v>15</v>
      </c>
      <c r="B11" s="26" t="s">
        <v>16</v>
      </c>
      <c r="C11" s="8" t="s">
        <v>17</v>
      </c>
      <c r="D11" s="23">
        <f>SUM(D72)</f>
        <v>7712151.8499999996</v>
      </c>
      <c r="E11" s="23">
        <v>4037935.05</v>
      </c>
      <c r="F11" s="14">
        <f>SUM(E11*100/D11)</f>
        <v>52.358085376651395</v>
      </c>
    </row>
    <row r="12" spans="1:6" ht="15.75">
      <c r="A12" s="21"/>
      <c r="B12" s="26"/>
      <c r="C12" s="23"/>
      <c r="D12" s="23"/>
      <c r="E12" s="25"/>
      <c r="F12" s="6"/>
    </row>
    <row r="13" spans="1:6">
      <c r="A13" s="21" t="s">
        <v>18</v>
      </c>
      <c r="B13" s="26" t="s">
        <v>19</v>
      </c>
      <c r="C13" s="8" t="s">
        <v>20</v>
      </c>
      <c r="D13" s="23">
        <v>310166.25</v>
      </c>
      <c r="E13" s="23">
        <f>SUM(E141)</f>
        <v>3481.25</v>
      </c>
      <c r="F13" s="14">
        <f>SUM(E13*100/D13)</f>
        <v>1.1223819483905808</v>
      </c>
    </row>
    <row r="14" spans="1:6" ht="15.75">
      <c r="A14" s="21"/>
      <c r="B14" s="26"/>
      <c r="C14" s="23"/>
      <c r="D14" s="23"/>
      <c r="E14" s="25"/>
      <c r="F14" s="6"/>
    </row>
    <row r="15" spans="1:6">
      <c r="A15" s="21"/>
      <c r="B15" s="26" t="s">
        <v>21</v>
      </c>
      <c r="C15" s="8" t="s">
        <v>22</v>
      </c>
      <c r="D15" s="23">
        <f>SUM(D7-D11-D13)</f>
        <v>-35793.359999999404</v>
      </c>
      <c r="E15" s="23">
        <f>SUM(E7-E11-E13)</f>
        <v>9053.1000000000931</v>
      </c>
      <c r="F15" s="14">
        <f>SUM(E15*100/D15)</f>
        <v>-25.292679983103692</v>
      </c>
    </row>
    <row r="16" spans="1:6" ht="15.75">
      <c r="A16" s="21"/>
      <c r="B16" s="26"/>
      <c r="C16" s="23"/>
      <c r="D16" s="23"/>
      <c r="E16" s="25"/>
      <c r="F16" s="6"/>
    </row>
    <row r="17" spans="1:6" ht="15.75">
      <c r="A17" s="102" t="s">
        <v>23</v>
      </c>
      <c r="B17" s="103"/>
      <c r="C17" s="17"/>
      <c r="D17" s="31"/>
      <c r="E17" s="32"/>
      <c r="F17" s="30"/>
    </row>
    <row r="18" spans="1:6">
      <c r="A18" s="21" t="s">
        <v>24</v>
      </c>
      <c r="B18" s="27" t="s">
        <v>25</v>
      </c>
      <c r="C18" s="8" t="s">
        <v>26</v>
      </c>
      <c r="D18" s="23">
        <v>0</v>
      </c>
      <c r="E18" s="24">
        <v>0</v>
      </c>
      <c r="F18" s="14">
        <v>0</v>
      </c>
    </row>
    <row r="19" spans="1:6" ht="15.75" customHeight="1">
      <c r="A19" s="21"/>
      <c r="B19" s="27"/>
      <c r="C19" s="23"/>
      <c r="D19" s="23"/>
      <c r="E19" s="24"/>
      <c r="F19" s="6"/>
    </row>
    <row r="20" spans="1:6">
      <c r="A20" s="21" t="s">
        <v>27</v>
      </c>
      <c r="B20" s="27" t="s">
        <v>28</v>
      </c>
      <c r="C20" s="8" t="s">
        <v>29</v>
      </c>
      <c r="D20" s="24">
        <f>SUM(D174)</f>
        <v>0</v>
      </c>
      <c r="E20" s="24">
        <f>SUM(E174)</f>
        <v>0</v>
      </c>
      <c r="F20" s="14">
        <v>0</v>
      </c>
    </row>
    <row r="21" spans="1:6">
      <c r="A21" s="21"/>
      <c r="B21" s="27"/>
      <c r="C21" s="23"/>
      <c r="D21" s="23"/>
      <c r="E21" s="24"/>
      <c r="F21" s="6"/>
    </row>
    <row r="22" spans="1:6">
      <c r="A22" s="21"/>
      <c r="B22" s="26" t="s">
        <v>30</v>
      </c>
      <c r="C22" s="8" t="s">
        <v>31</v>
      </c>
      <c r="D22" s="23">
        <f>SUM(D18-D20)</f>
        <v>0</v>
      </c>
      <c r="E22" s="24">
        <v>0</v>
      </c>
      <c r="F22" s="14">
        <v>0</v>
      </c>
    </row>
    <row r="23" spans="1:6" ht="15.75">
      <c r="A23" s="21"/>
      <c r="B23" s="26"/>
      <c r="C23" s="23"/>
      <c r="D23" s="23"/>
      <c r="E23" s="25"/>
      <c r="F23" s="6"/>
    </row>
    <row r="24" spans="1:6" ht="29.25" customHeight="1">
      <c r="A24" s="104" t="s">
        <v>32</v>
      </c>
      <c r="B24" s="105"/>
      <c r="C24" s="17"/>
      <c r="D24" s="31"/>
      <c r="E24" s="32"/>
      <c r="F24" s="30"/>
    </row>
    <row r="25" spans="1:6">
      <c r="A25" s="21" t="s">
        <v>33</v>
      </c>
      <c r="B25" s="26" t="s">
        <v>34</v>
      </c>
      <c r="C25" s="8" t="s">
        <v>35</v>
      </c>
      <c r="D25" s="23">
        <v>37793.360000000001</v>
      </c>
      <c r="E25" s="24" t="s">
        <v>36</v>
      </c>
      <c r="F25" s="14"/>
    </row>
    <row r="26" spans="1:6" ht="16.5" customHeight="1">
      <c r="A26" s="21"/>
      <c r="B26" s="26"/>
      <c r="C26" s="28"/>
      <c r="D26" s="28"/>
      <c r="E26" s="25"/>
      <c r="F26" s="6"/>
    </row>
    <row r="27" spans="1:6" ht="24.75" customHeight="1">
      <c r="A27" s="104" t="s">
        <v>37</v>
      </c>
      <c r="B27" s="105"/>
      <c r="C27" s="17" t="s">
        <v>38</v>
      </c>
      <c r="D27" s="31">
        <f>SUM(D15+D25)</f>
        <v>2000.0000000005966</v>
      </c>
      <c r="E27" s="31">
        <v>0</v>
      </c>
      <c r="F27" s="33">
        <f>SUM(E27*100/D27)</f>
        <v>0</v>
      </c>
    </row>
    <row r="28" spans="1:6">
      <c r="A28" s="20"/>
      <c r="B28" s="6"/>
      <c r="C28" s="6"/>
      <c r="D28" s="6"/>
      <c r="E28" s="6"/>
      <c r="F28" s="6"/>
    </row>
    <row r="29" spans="1:6" ht="24" customHeight="1">
      <c r="A29" s="98" t="s">
        <v>39</v>
      </c>
      <c r="B29" s="99"/>
      <c r="C29" s="37" t="s">
        <v>40</v>
      </c>
      <c r="D29" s="36">
        <f>SUM(D30+D60)</f>
        <v>7986524.7400000002</v>
      </c>
      <c r="E29" s="36">
        <f>SUM(E30+E60)</f>
        <v>4050469.4000000004</v>
      </c>
      <c r="F29" s="36">
        <f>SUM(E29*100/D29)</f>
        <v>50.716294406670812</v>
      </c>
    </row>
    <row r="30" spans="1:6" ht="24.75" customHeight="1" thickBot="1">
      <c r="A30" s="69">
        <v>6</v>
      </c>
      <c r="B30" s="70" t="s">
        <v>41</v>
      </c>
      <c r="C30" s="71" t="s">
        <v>42</v>
      </c>
      <c r="D30" s="72">
        <f>SUM(D31+D42+D45+D52+D35+D57)</f>
        <v>7986524.7400000002</v>
      </c>
      <c r="E30" s="72">
        <f>SUM(E31+E42+E45+E52+E35+E57)</f>
        <v>4050469.4000000004</v>
      </c>
      <c r="F30" s="72">
        <f t="shared" ref="F30:F94" si="0">SUM(E30*100/D30)</f>
        <v>50.716294406670812</v>
      </c>
    </row>
    <row r="31" spans="1:6" ht="15.75" thickBot="1">
      <c r="A31" s="84">
        <v>63</v>
      </c>
      <c r="B31" s="85" t="s">
        <v>43</v>
      </c>
      <c r="C31" s="86" t="s">
        <v>44</v>
      </c>
      <c r="D31" s="87">
        <f>SUM(D32)</f>
        <v>6186091.25</v>
      </c>
      <c r="E31" s="87">
        <f>SUM(E32)</f>
        <v>3012821.5</v>
      </c>
      <c r="F31" s="88">
        <f t="shared" si="0"/>
        <v>48.703153222966115</v>
      </c>
    </row>
    <row r="32" spans="1:6">
      <c r="A32" s="7">
        <v>63</v>
      </c>
      <c r="B32" s="5" t="s">
        <v>45</v>
      </c>
      <c r="C32" s="8" t="s">
        <v>46</v>
      </c>
      <c r="D32" s="14">
        <f>SUM(D33:D34)</f>
        <v>6186091.25</v>
      </c>
      <c r="E32" s="14">
        <f>SUM(E33:E34)</f>
        <v>3012821.5</v>
      </c>
      <c r="F32" s="14">
        <f>SUM(E32*100/D32)</f>
        <v>48.703153222966115</v>
      </c>
    </row>
    <row r="33" spans="1:6">
      <c r="A33" s="46">
        <v>6361</v>
      </c>
      <c r="B33" s="47" t="s">
        <v>47</v>
      </c>
      <c r="C33" s="48" t="s">
        <v>48</v>
      </c>
      <c r="D33" s="49">
        <v>6144300</v>
      </c>
      <c r="E33" s="49">
        <v>3012821.5</v>
      </c>
      <c r="F33" s="49">
        <f>SUM(E33*100/D33)</f>
        <v>49.0344140097326</v>
      </c>
    </row>
    <row r="34" spans="1:6" ht="15.75" thickBot="1">
      <c r="A34" s="46">
        <v>63613</v>
      </c>
      <c r="B34" s="47" t="s">
        <v>49</v>
      </c>
      <c r="C34" s="48" t="s">
        <v>50</v>
      </c>
      <c r="D34" s="49">
        <v>41791.25</v>
      </c>
      <c r="E34" s="49">
        <v>0</v>
      </c>
      <c r="F34" s="49">
        <f t="shared" si="0"/>
        <v>0</v>
      </c>
    </row>
    <row r="35" spans="1:6" ht="15.75" thickBot="1">
      <c r="A35" s="84">
        <v>632</v>
      </c>
      <c r="B35" s="85" t="s">
        <v>43</v>
      </c>
      <c r="C35" s="86" t="s">
        <v>51</v>
      </c>
      <c r="D35" s="87">
        <f>SUM(D36+D38+D40)</f>
        <v>69435</v>
      </c>
      <c r="E35" s="87">
        <v>0</v>
      </c>
      <c r="F35" s="88" t="e">
        <f>D35*100/E35</f>
        <v>#DIV/0!</v>
      </c>
    </row>
    <row r="36" spans="1:6">
      <c r="A36" s="7">
        <v>6362</v>
      </c>
      <c r="B36" s="5" t="s">
        <v>52</v>
      </c>
      <c r="C36" s="8" t="s">
        <v>53</v>
      </c>
      <c r="D36" s="14">
        <v>0</v>
      </c>
      <c r="E36" s="14">
        <f>SUM(E37)</f>
        <v>0</v>
      </c>
      <c r="F36" s="14"/>
    </row>
    <row r="37" spans="1:6" ht="16.5" customHeight="1">
      <c r="A37" s="46">
        <v>6362</v>
      </c>
      <c r="B37" s="47" t="s">
        <v>52</v>
      </c>
      <c r="C37" s="48" t="s">
        <v>54</v>
      </c>
      <c r="D37" s="49">
        <v>0</v>
      </c>
      <c r="E37" s="49">
        <v>0</v>
      </c>
      <c r="F37" s="49"/>
    </row>
    <row r="38" spans="1:6">
      <c r="A38" s="7">
        <v>638</v>
      </c>
      <c r="B38" s="5" t="s">
        <v>55</v>
      </c>
      <c r="C38" s="8" t="s">
        <v>56</v>
      </c>
      <c r="D38" s="14">
        <v>0</v>
      </c>
      <c r="E38" s="14">
        <v>0</v>
      </c>
      <c r="F38" s="14"/>
    </row>
    <row r="39" spans="1:6">
      <c r="A39" s="46">
        <v>6381</v>
      </c>
      <c r="B39" s="47" t="s">
        <v>57</v>
      </c>
      <c r="C39" s="48" t="s">
        <v>58</v>
      </c>
      <c r="D39" s="49">
        <v>0</v>
      </c>
      <c r="E39" s="14">
        <v>0</v>
      </c>
      <c r="F39" s="14"/>
    </row>
    <row r="40" spans="1:6">
      <c r="A40" s="97">
        <v>639</v>
      </c>
      <c r="B40" s="96" t="s">
        <v>59</v>
      </c>
      <c r="C40" s="48" t="s">
        <v>60</v>
      </c>
      <c r="D40" s="68">
        <v>69435</v>
      </c>
      <c r="E40" s="14">
        <v>0</v>
      </c>
      <c r="F40" s="14" t="e">
        <f>D40*100/E40</f>
        <v>#DIV/0!</v>
      </c>
    </row>
    <row r="41" spans="1:6" ht="14.25" customHeight="1" thickBot="1">
      <c r="A41" s="46">
        <v>6393</v>
      </c>
      <c r="B41" s="47" t="s">
        <v>59</v>
      </c>
      <c r="C41" s="48" t="s">
        <v>61</v>
      </c>
      <c r="D41" s="49">
        <v>0</v>
      </c>
      <c r="E41" s="49">
        <v>0</v>
      </c>
      <c r="F41" s="49"/>
    </row>
    <row r="42" spans="1:6" ht="24.75" customHeight="1" thickBot="1">
      <c r="A42" s="84">
        <v>65</v>
      </c>
      <c r="B42" s="85" t="s">
        <v>62</v>
      </c>
      <c r="C42" s="86" t="s">
        <v>61</v>
      </c>
      <c r="D42" s="87">
        <f>SUM(D43)</f>
        <v>308225</v>
      </c>
      <c r="E42" s="87">
        <f>SUM(E43)</f>
        <v>72184.160000000003</v>
      </c>
      <c r="F42" s="88">
        <f>SUM(E42*100/D42)</f>
        <v>23.419307324194989</v>
      </c>
    </row>
    <row r="43" spans="1:6" ht="14.25" customHeight="1">
      <c r="A43" s="7">
        <v>652</v>
      </c>
      <c r="B43" s="5" t="s">
        <v>63</v>
      </c>
      <c r="C43" s="8" t="s">
        <v>61</v>
      </c>
      <c r="D43" s="14">
        <v>308225</v>
      </c>
      <c r="E43" s="14">
        <v>72184.160000000003</v>
      </c>
      <c r="F43" s="14">
        <f>SUM(E43*100/D43)</f>
        <v>23.419307324194989</v>
      </c>
    </row>
    <row r="44" spans="1:6" ht="14.25" customHeight="1" thickBot="1">
      <c r="A44" s="46">
        <v>6526</v>
      </c>
      <c r="B44" s="47" t="s">
        <v>64</v>
      </c>
      <c r="C44" s="48" t="s">
        <v>65</v>
      </c>
      <c r="D44" s="49">
        <v>308225</v>
      </c>
      <c r="E44" s="49">
        <v>72184.160000000003</v>
      </c>
      <c r="F44" s="49">
        <f>E44*100/D44</f>
        <v>23.419307324194989</v>
      </c>
    </row>
    <row r="45" spans="1:6" ht="26.25" thickBot="1">
      <c r="A45" s="84">
        <v>66</v>
      </c>
      <c r="B45" s="85" t="s">
        <v>66</v>
      </c>
      <c r="C45" s="86" t="s">
        <v>67</v>
      </c>
      <c r="D45" s="87">
        <f>SUM(D46+D49)</f>
        <v>27200</v>
      </c>
      <c r="E45" s="87">
        <f>SUM(E46+E49)</f>
        <v>2000</v>
      </c>
      <c r="F45" s="88">
        <f t="shared" si="0"/>
        <v>7.3529411764705879</v>
      </c>
    </row>
    <row r="46" spans="1:6" ht="25.5">
      <c r="A46" s="7">
        <v>661</v>
      </c>
      <c r="B46" s="5" t="s">
        <v>68</v>
      </c>
      <c r="C46" s="8" t="s">
        <v>69</v>
      </c>
      <c r="D46" s="14">
        <f>SUM(D47:D48)</f>
        <v>27200</v>
      </c>
      <c r="E46" s="14">
        <f>SUM(E47:E48)</f>
        <v>2000</v>
      </c>
      <c r="F46" s="14">
        <f t="shared" si="0"/>
        <v>7.3529411764705879</v>
      </c>
    </row>
    <row r="47" spans="1:6">
      <c r="A47" s="46">
        <v>6614</v>
      </c>
      <c r="B47" s="47" t="s">
        <v>70</v>
      </c>
      <c r="C47" s="48" t="s">
        <v>71</v>
      </c>
      <c r="D47" s="49">
        <v>0</v>
      </c>
      <c r="E47" s="49"/>
      <c r="F47" s="49"/>
    </row>
    <row r="48" spans="1:6">
      <c r="A48" s="46">
        <v>6615</v>
      </c>
      <c r="B48" s="47" t="s">
        <v>72</v>
      </c>
      <c r="C48" s="48" t="s">
        <v>73</v>
      </c>
      <c r="D48" s="49">
        <v>27200</v>
      </c>
      <c r="E48" s="49">
        <v>2000</v>
      </c>
      <c r="F48" s="49">
        <f t="shared" si="0"/>
        <v>7.3529411764705879</v>
      </c>
    </row>
    <row r="49" spans="1:6" ht="25.5">
      <c r="A49" s="7">
        <v>663</v>
      </c>
      <c r="B49" s="5" t="s">
        <v>74</v>
      </c>
      <c r="C49" s="8" t="s">
        <v>75</v>
      </c>
      <c r="D49" s="14">
        <f>SUM(D50:D51)</f>
        <v>0</v>
      </c>
      <c r="E49" s="14">
        <f>SUM(E50:E51)</f>
        <v>0</v>
      </c>
      <c r="F49" s="14"/>
    </row>
    <row r="50" spans="1:6">
      <c r="A50" s="46">
        <v>6631</v>
      </c>
      <c r="B50" s="47" t="s">
        <v>76</v>
      </c>
      <c r="C50" s="48" t="s">
        <v>77</v>
      </c>
      <c r="D50" s="49">
        <v>0</v>
      </c>
      <c r="E50" s="49">
        <v>0</v>
      </c>
      <c r="F50" s="49"/>
    </row>
    <row r="51" spans="1:6" ht="15.75" thickBot="1">
      <c r="A51" s="46">
        <v>6632</v>
      </c>
      <c r="B51" s="47" t="s">
        <v>78</v>
      </c>
      <c r="C51" s="48" t="s">
        <v>79</v>
      </c>
      <c r="D51" s="49">
        <v>0</v>
      </c>
      <c r="E51" s="49">
        <v>0</v>
      </c>
      <c r="F51" s="49"/>
    </row>
    <row r="52" spans="1:6" ht="15.75" thickBot="1">
      <c r="A52" s="84">
        <v>67</v>
      </c>
      <c r="B52" s="85" t="s">
        <v>80</v>
      </c>
      <c r="C52" s="86" t="s">
        <v>81</v>
      </c>
      <c r="D52" s="87">
        <f>SUM(D53)</f>
        <v>1395573.49</v>
      </c>
      <c r="E52" s="87">
        <f>SUM(E53)</f>
        <v>963463.74</v>
      </c>
      <c r="F52" s="88">
        <f t="shared" si="0"/>
        <v>69.037119643194146</v>
      </c>
    </row>
    <row r="53" spans="1:6" ht="25.5">
      <c r="A53" s="7">
        <v>671</v>
      </c>
      <c r="B53" s="5" t="s">
        <v>82</v>
      </c>
      <c r="C53" s="8" t="s">
        <v>83</v>
      </c>
      <c r="D53" s="14">
        <f>SUM(D54:D56)</f>
        <v>1395573.49</v>
      </c>
      <c r="E53" s="14">
        <v>963463.74</v>
      </c>
      <c r="F53" s="14">
        <f t="shared" si="0"/>
        <v>69.037119643194146</v>
      </c>
    </row>
    <row r="54" spans="1:6" ht="15.75" customHeight="1">
      <c r="A54" s="46">
        <v>6711</v>
      </c>
      <c r="B54" s="47" t="s">
        <v>84</v>
      </c>
      <c r="C54" s="48" t="s">
        <v>85</v>
      </c>
      <c r="D54" s="49">
        <v>1395573.49</v>
      </c>
      <c r="E54" s="49">
        <v>963463.74</v>
      </c>
      <c r="F54" s="49">
        <f t="shared" si="0"/>
        <v>69.037119643194146</v>
      </c>
    </row>
    <row r="55" spans="1:6" ht="15.75" customHeight="1">
      <c r="A55" s="46">
        <v>6712</v>
      </c>
      <c r="B55" s="47" t="s">
        <v>86</v>
      </c>
      <c r="C55" s="48" t="s">
        <v>87</v>
      </c>
      <c r="D55" s="49">
        <v>0</v>
      </c>
      <c r="E55" s="49">
        <v>0</v>
      </c>
      <c r="F55" s="49"/>
    </row>
    <row r="56" spans="1:6" ht="15.75" customHeight="1" thickBot="1">
      <c r="A56" s="46">
        <v>6713</v>
      </c>
      <c r="B56" s="47" t="s">
        <v>88</v>
      </c>
      <c r="C56" s="48" t="s">
        <v>89</v>
      </c>
      <c r="D56" s="49">
        <v>0</v>
      </c>
      <c r="E56" s="49">
        <v>0</v>
      </c>
      <c r="F56" s="49"/>
    </row>
    <row r="57" spans="1:6" ht="15.75" customHeight="1" thickBot="1">
      <c r="A57" s="84">
        <v>68</v>
      </c>
      <c r="B57" s="85" t="s">
        <v>90</v>
      </c>
      <c r="C57" s="86" t="s">
        <v>91</v>
      </c>
      <c r="D57" s="87">
        <f>SUM(D58)</f>
        <v>0</v>
      </c>
      <c r="E57" s="87">
        <f>SUM(E58)</f>
        <v>0</v>
      </c>
      <c r="F57" s="88"/>
    </row>
    <row r="58" spans="1:6" ht="15.75" customHeight="1">
      <c r="A58" s="7">
        <v>683</v>
      </c>
      <c r="B58" s="5" t="s">
        <v>92</v>
      </c>
      <c r="C58" s="8" t="s">
        <v>93</v>
      </c>
      <c r="D58" s="14">
        <f>SUM(D59)</f>
        <v>0</v>
      </c>
      <c r="E58" s="14">
        <f>SUM(E59)</f>
        <v>0</v>
      </c>
      <c r="F58" s="14"/>
    </row>
    <row r="59" spans="1:6" ht="15.75" customHeight="1">
      <c r="A59" s="46">
        <v>6831</v>
      </c>
      <c r="B59" s="47" t="s">
        <v>92</v>
      </c>
      <c r="C59" s="48" t="s">
        <v>94</v>
      </c>
      <c r="D59" s="49"/>
      <c r="E59" s="49"/>
      <c r="F59" s="49" t="e">
        <f>SUM(E59*100/D59)</f>
        <v>#DIV/0!</v>
      </c>
    </row>
    <row r="60" spans="1:6" ht="30" customHeight="1" thickBot="1">
      <c r="A60" s="69">
        <v>7</v>
      </c>
      <c r="B60" s="70" t="s">
        <v>95</v>
      </c>
      <c r="C60" s="71" t="s">
        <v>96</v>
      </c>
      <c r="D60" s="72">
        <f>SUM(D61)</f>
        <v>0</v>
      </c>
      <c r="E60" s="72">
        <f>SUM(E61)</f>
        <v>0</v>
      </c>
      <c r="F60" s="72" t="e">
        <f>SUM(E60*100/D60)</f>
        <v>#DIV/0!</v>
      </c>
    </row>
    <row r="61" spans="1:6" ht="15.75" customHeight="1" thickBot="1">
      <c r="A61" s="84">
        <v>72</v>
      </c>
      <c r="B61" s="85" t="s">
        <v>97</v>
      </c>
      <c r="C61" s="86" t="s">
        <v>98</v>
      </c>
      <c r="D61" s="87">
        <f>SUM(D62+D64)</f>
        <v>0</v>
      </c>
      <c r="E61" s="87">
        <f>SUM(E62+E64)</f>
        <v>0</v>
      </c>
      <c r="F61" s="88">
        <v>0</v>
      </c>
    </row>
    <row r="62" spans="1:6" ht="15.75" customHeight="1">
      <c r="A62" s="7">
        <v>721</v>
      </c>
      <c r="B62" s="5" t="s">
        <v>99</v>
      </c>
      <c r="C62" s="8" t="s">
        <v>100</v>
      </c>
      <c r="D62" s="14">
        <f>SUM(D63)</f>
        <v>0</v>
      </c>
      <c r="E62" s="14">
        <f>SUM(E63)</f>
        <v>0</v>
      </c>
      <c r="F62" s="14">
        <v>0</v>
      </c>
    </row>
    <row r="63" spans="1:6" ht="15.75" customHeight="1">
      <c r="A63" s="46">
        <v>7211</v>
      </c>
      <c r="B63" s="47" t="s">
        <v>101</v>
      </c>
      <c r="C63" s="48" t="s">
        <v>102</v>
      </c>
      <c r="D63" s="49"/>
      <c r="E63" s="49"/>
      <c r="F63" s="49"/>
    </row>
    <row r="64" spans="1:6" ht="15.75" customHeight="1">
      <c r="A64" s="7">
        <v>722</v>
      </c>
      <c r="B64" s="5" t="s">
        <v>103</v>
      </c>
      <c r="C64" s="8" t="s">
        <v>104</v>
      </c>
      <c r="D64" s="14">
        <f>SUM(D65:D66)</f>
        <v>0</v>
      </c>
      <c r="E64" s="14">
        <f>SUM(E65:E66)</f>
        <v>0</v>
      </c>
      <c r="F64" s="14">
        <v>0</v>
      </c>
    </row>
    <row r="65" spans="1:8" ht="15.75" customHeight="1">
      <c r="A65" s="46">
        <v>7224</v>
      </c>
      <c r="B65" s="47" t="s">
        <v>105</v>
      </c>
      <c r="C65" s="48" t="s">
        <v>106</v>
      </c>
      <c r="D65" s="49"/>
      <c r="E65" s="49"/>
      <c r="F65" s="68">
        <v>0</v>
      </c>
    </row>
    <row r="66" spans="1:8" ht="15.75" customHeight="1">
      <c r="A66" s="46">
        <v>7227</v>
      </c>
      <c r="B66" s="47" t="s">
        <v>107</v>
      </c>
      <c r="C66" s="48" t="s">
        <v>108</v>
      </c>
      <c r="D66" s="49"/>
      <c r="E66" s="49"/>
      <c r="F66" s="68">
        <v>0</v>
      </c>
    </row>
    <row r="67" spans="1:8" ht="15.75" customHeight="1">
      <c r="A67" s="6"/>
      <c r="B67" s="66"/>
      <c r="C67" s="8"/>
      <c r="D67" s="67"/>
      <c r="E67" s="67" t="s">
        <v>36</v>
      </c>
      <c r="F67" s="67"/>
    </row>
    <row r="68" spans="1:8" ht="15.75" customHeight="1">
      <c r="A68" s="6"/>
      <c r="B68" s="66"/>
      <c r="C68" s="8"/>
      <c r="D68" s="67"/>
      <c r="E68" s="67"/>
      <c r="F68" s="67"/>
    </row>
    <row r="69" spans="1:8" ht="27" customHeight="1">
      <c r="A69" s="98" t="s">
        <v>109</v>
      </c>
      <c r="B69" s="99"/>
      <c r="C69" s="37" t="s">
        <v>110</v>
      </c>
      <c r="D69" s="36">
        <f>SUM(D70)</f>
        <v>8022318.0999999996</v>
      </c>
      <c r="E69" s="36">
        <f>SUM(E70)</f>
        <v>4041416.3000000003</v>
      </c>
      <c r="F69" s="36">
        <f>SUM(E69*100/D69)</f>
        <v>50.377163428610494</v>
      </c>
    </row>
    <row r="70" spans="1:8" ht="21.75" customHeight="1">
      <c r="A70" s="61" t="s">
        <v>111</v>
      </c>
      <c r="B70" s="62"/>
      <c r="C70" s="63" t="s">
        <v>112</v>
      </c>
      <c r="D70" s="64">
        <f>SUM(D71+D171+D181)</f>
        <v>8022318.0999999996</v>
      </c>
      <c r="E70" s="64">
        <f>SUM(E71+E171+E181)</f>
        <v>4041416.3000000003</v>
      </c>
      <c r="F70" s="64">
        <f t="shared" si="0"/>
        <v>50.377163428610494</v>
      </c>
    </row>
    <row r="71" spans="1:8" ht="21" customHeight="1">
      <c r="A71" s="61" t="s">
        <v>113</v>
      </c>
      <c r="B71" s="65"/>
      <c r="C71" s="63" t="s">
        <v>114</v>
      </c>
      <c r="D71" s="64">
        <f>SUM(D138)</f>
        <v>7712151.8499999996</v>
      </c>
      <c r="E71" s="64">
        <f>SUM(E138)</f>
        <v>4037935.0500000003</v>
      </c>
      <c r="F71" s="64">
        <f t="shared" si="0"/>
        <v>52.358085376651395</v>
      </c>
    </row>
    <row r="72" spans="1:8" ht="19.5" customHeight="1" thickBot="1">
      <c r="A72" s="73" t="s">
        <v>15</v>
      </c>
      <c r="B72" s="74" t="s">
        <v>16</v>
      </c>
      <c r="C72" s="75" t="s">
        <v>115</v>
      </c>
      <c r="D72" s="76">
        <f>SUM(D73+D81+D113+D124)</f>
        <v>7712151.8499999996</v>
      </c>
      <c r="E72" s="76">
        <f>SUM(E73+E81+E113+E124)</f>
        <v>4037935.0500000003</v>
      </c>
      <c r="F72" s="77">
        <f t="shared" si="0"/>
        <v>52.358085376651395</v>
      </c>
      <c r="G72" s="13"/>
      <c r="H72" s="13"/>
    </row>
    <row r="73" spans="1:8" ht="15.75" thickBot="1">
      <c r="A73" s="89">
        <v>31</v>
      </c>
      <c r="B73" s="90" t="s">
        <v>116</v>
      </c>
      <c r="C73" s="91" t="s">
        <v>117</v>
      </c>
      <c r="D73" s="92">
        <f>SUM(D74+D76+D78)</f>
        <v>5568000</v>
      </c>
      <c r="E73" s="92">
        <f>SUM(E74+E76+E78)</f>
        <v>2851773.0900000003</v>
      </c>
      <c r="F73" s="88">
        <f t="shared" si="0"/>
        <v>51.217189116379323</v>
      </c>
      <c r="G73" s="13"/>
      <c r="H73" s="13"/>
    </row>
    <row r="74" spans="1:8">
      <c r="A74" s="1">
        <v>311</v>
      </c>
      <c r="B74" s="2" t="s">
        <v>118</v>
      </c>
      <c r="C74" s="9" t="s">
        <v>119</v>
      </c>
      <c r="D74" s="12">
        <f>SUM(D75)</f>
        <v>4632000</v>
      </c>
      <c r="E74" s="12">
        <f>SUM(E75)</f>
        <v>2371132.14</v>
      </c>
      <c r="F74" s="14">
        <f t="shared" si="0"/>
        <v>51.19024481865285</v>
      </c>
      <c r="G74" s="13"/>
      <c r="H74" s="13"/>
    </row>
    <row r="75" spans="1:8">
      <c r="A75" s="50">
        <v>3111</v>
      </c>
      <c r="B75" s="51" t="s">
        <v>120</v>
      </c>
      <c r="C75" s="52" t="s">
        <v>121</v>
      </c>
      <c r="D75" s="53">
        <v>4632000</v>
      </c>
      <c r="E75" s="53">
        <v>2371132.14</v>
      </c>
      <c r="F75" s="49">
        <f t="shared" si="0"/>
        <v>51.19024481865285</v>
      </c>
    </row>
    <row r="76" spans="1:8">
      <c r="A76" s="3">
        <v>312</v>
      </c>
      <c r="B76" s="4" t="s">
        <v>122</v>
      </c>
      <c r="C76" s="9" t="s">
        <v>123</v>
      </c>
      <c r="D76" s="12">
        <f>SUM(D77)</f>
        <v>180000</v>
      </c>
      <c r="E76" s="12">
        <f>SUM(E77)</f>
        <v>90622.83</v>
      </c>
      <c r="F76" s="14">
        <f t="shared" si="0"/>
        <v>50.346016666666664</v>
      </c>
      <c r="G76" s="13"/>
    </row>
    <row r="77" spans="1:8">
      <c r="A77" s="50">
        <v>3121</v>
      </c>
      <c r="B77" s="51" t="s">
        <v>122</v>
      </c>
      <c r="C77" s="52" t="s">
        <v>124</v>
      </c>
      <c r="D77" s="49">
        <v>180000</v>
      </c>
      <c r="E77" s="49">
        <v>90622.83</v>
      </c>
      <c r="F77" s="49">
        <f t="shared" si="0"/>
        <v>50.346016666666664</v>
      </c>
    </row>
    <row r="78" spans="1:8">
      <c r="A78" s="3">
        <v>313</v>
      </c>
      <c r="B78" s="4" t="s">
        <v>125</v>
      </c>
      <c r="C78" s="9" t="s">
        <v>126</v>
      </c>
      <c r="D78" s="12">
        <f>SUM(D79:D80)</f>
        <v>756000</v>
      </c>
      <c r="E78" s="12">
        <v>390018.12</v>
      </c>
      <c r="F78" s="14">
        <f t="shared" si="0"/>
        <v>51.589698412698411</v>
      </c>
      <c r="G78" s="13"/>
    </row>
    <row r="79" spans="1:8">
      <c r="A79" s="50">
        <v>3132</v>
      </c>
      <c r="B79" s="51" t="s">
        <v>127</v>
      </c>
      <c r="C79" s="52" t="s">
        <v>128</v>
      </c>
      <c r="D79" s="49">
        <v>756000</v>
      </c>
      <c r="E79" s="49">
        <v>390018.12</v>
      </c>
      <c r="F79" s="49">
        <f t="shared" si="0"/>
        <v>51.589698412698411</v>
      </c>
    </row>
    <row r="80" spans="1:8" ht="15.75" thickBot="1">
      <c r="A80" s="50">
        <v>3133</v>
      </c>
      <c r="B80" s="51" t="s">
        <v>129</v>
      </c>
      <c r="C80" s="52" t="s">
        <v>130</v>
      </c>
      <c r="D80" s="49">
        <v>0</v>
      </c>
      <c r="E80" s="49">
        <v>0</v>
      </c>
      <c r="F80" s="49">
        <v>0</v>
      </c>
    </row>
    <row r="81" spans="1:7" ht="15.75" thickBot="1">
      <c r="A81" s="89">
        <v>32</v>
      </c>
      <c r="B81" s="90" t="s">
        <v>131</v>
      </c>
      <c r="C81" s="91" t="s">
        <v>132</v>
      </c>
      <c r="D81" s="92">
        <f>SUM(D82+D87+D94+D106+D104)</f>
        <v>2144151.85</v>
      </c>
      <c r="E81" s="92">
        <f>SUM(E82+E87+E94+E106+E104)</f>
        <v>1186161.96</v>
      </c>
      <c r="F81" s="88">
        <f t="shared" si="0"/>
        <v>55.32080015694784</v>
      </c>
      <c r="G81" s="13"/>
    </row>
    <row r="82" spans="1:7" ht="13.5" customHeight="1">
      <c r="A82" s="1">
        <v>321</v>
      </c>
      <c r="B82" s="2" t="s">
        <v>133</v>
      </c>
      <c r="C82" s="9" t="s">
        <v>134</v>
      </c>
      <c r="D82" s="12">
        <f>SUM(D83:D86)</f>
        <v>428550</v>
      </c>
      <c r="E82" s="12">
        <v>209358.4</v>
      </c>
      <c r="F82" s="14">
        <f t="shared" si="0"/>
        <v>48.852735970131839</v>
      </c>
      <c r="G82" s="13"/>
    </row>
    <row r="83" spans="1:7">
      <c r="A83" s="50">
        <v>3211</v>
      </c>
      <c r="B83" s="51" t="s">
        <v>135</v>
      </c>
      <c r="C83" s="52" t="s">
        <v>136</v>
      </c>
      <c r="D83" s="49">
        <v>22550</v>
      </c>
      <c r="E83" s="49">
        <v>6903.36</v>
      </c>
      <c r="F83" s="49">
        <f t="shared" si="0"/>
        <v>30.613569844789357</v>
      </c>
    </row>
    <row r="84" spans="1:7">
      <c r="A84" s="50">
        <v>3212</v>
      </c>
      <c r="B84" s="51" t="s">
        <v>137</v>
      </c>
      <c r="C84" s="52" t="s">
        <v>138</v>
      </c>
      <c r="D84" s="49">
        <v>401000</v>
      </c>
      <c r="E84" s="49">
        <v>200255.04</v>
      </c>
      <c r="F84" s="49">
        <f t="shared" si="0"/>
        <v>49.938912718204492</v>
      </c>
    </row>
    <row r="85" spans="1:7">
      <c r="A85" s="50">
        <v>3213</v>
      </c>
      <c r="B85" s="51" t="s">
        <v>139</v>
      </c>
      <c r="C85" s="52" t="s">
        <v>140</v>
      </c>
      <c r="D85" s="49">
        <v>5000</v>
      </c>
      <c r="E85" s="49">
        <v>2200</v>
      </c>
      <c r="F85" s="49">
        <f t="shared" si="0"/>
        <v>44</v>
      </c>
    </row>
    <row r="86" spans="1:7">
      <c r="A86" s="50">
        <v>3214</v>
      </c>
      <c r="B86" s="51" t="s">
        <v>141</v>
      </c>
      <c r="C86" s="52" t="s">
        <v>142</v>
      </c>
      <c r="D86" s="49">
        <v>0</v>
      </c>
      <c r="E86" s="49">
        <v>0</v>
      </c>
      <c r="F86" s="49" t="e">
        <f t="shared" si="0"/>
        <v>#DIV/0!</v>
      </c>
    </row>
    <row r="87" spans="1:7">
      <c r="A87" s="3">
        <v>322</v>
      </c>
      <c r="B87" s="4" t="s">
        <v>143</v>
      </c>
      <c r="C87" s="9" t="s">
        <v>144</v>
      </c>
      <c r="D87" s="12">
        <f>SUM(D88:D93)</f>
        <v>527435</v>
      </c>
      <c r="E87" s="12">
        <f>SUM(E88:E93)</f>
        <v>300976.36</v>
      </c>
      <c r="F87" s="14">
        <f t="shared" si="0"/>
        <v>57.064161460653921</v>
      </c>
    </row>
    <row r="88" spans="1:7">
      <c r="A88" s="50">
        <v>3221</v>
      </c>
      <c r="B88" s="54" t="s">
        <v>145</v>
      </c>
      <c r="C88" s="52" t="s">
        <v>146</v>
      </c>
      <c r="D88" s="49">
        <v>45000</v>
      </c>
      <c r="E88" s="49">
        <v>27241.45</v>
      </c>
      <c r="F88" s="49">
        <f t="shared" si="0"/>
        <v>60.536555555555559</v>
      </c>
    </row>
    <row r="89" spans="1:7">
      <c r="A89" s="50">
        <v>3222</v>
      </c>
      <c r="B89" s="55" t="s">
        <v>147</v>
      </c>
      <c r="C89" s="52" t="s">
        <v>148</v>
      </c>
      <c r="D89" s="49">
        <v>298435</v>
      </c>
      <c r="E89" s="49">
        <v>63191.78</v>
      </c>
      <c r="F89" s="49">
        <f t="shared" si="0"/>
        <v>21.174386382294301</v>
      </c>
    </row>
    <row r="90" spans="1:7">
      <c r="A90" s="50">
        <v>3223</v>
      </c>
      <c r="B90" s="51" t="s">
        <v>149</v>
      </c>
      <c r="C90" s="52" t="s">
        <v>150</v>
      </c>
      <c r="D90" s="49">
        <v>164000</v>
      </c>
      <c r="E90" s="49">
        <v>202767.08</v>
      </c>
      <c r="F90" s="49">
        <f t="shared" si="0"/>
        <v>123.63846341463415</v>
      </c>
    </row>
    <row r="91" spans="1:7">
      <c r="A91" s="50">
        <v>3224</v>
      </c>
      <c r="B91" s="51" t="s">
        <v>151</v>
      </c>
      <c r="C91" s="52" t="s">
        <v>152</v>
      </c>
      <c r="D91" s="49">
        <v>20000</v>
      </c>
      <c r="E91" s="49">
        <v>7776.05</v>
      </c>
      <c r="F91" s="49">
        <f t="shared" si="0"/>
        <v>38.880249999999997</v>
      </c>
    </row>
    <row r="92" spans="1:7">
      <c r="A92" s="50">
        <v>3225</v>
      </c>
      <c r="B92" s="51" t="s">
        <v>153</v>
      </c>
      <c r="C92" s="52" t="s">
        <v>154</v>
      </c>
      <c r="D92" s="49">
        <v>0</v>
      </c>
      <c r="E92" s="49">
        <v>0</v>
      </c>
      <c r="F92" s="49" t="e">
        <f t="shared" si="0"/>
        <v>#DIV/0!</v>
      </c>
    </row>
    <row r="93" spans="1:7">
      <c r="A93" s="50">
        <v>3227</v>
      </c>
      <c r="B93" s="51" t="s">
        <v>155</v>
      </c>
      <c r="C93" s="52" t="s">
        <v>156</v>
      </c>
      <c r="D93" s="49">
        <v>0</v>
      </c>
      <c r="E93" s="49">
        <v>0</v>
      </c>
      <c r="F93" s="49" t="e">
        <f t="shared" si="0"/>
        <v>#DIV/0!</v>
      </c>
    </row>
    <row r="94" spans="1:7">
      <c r="A94" s="3">
        <v>323</v>
      </c>
      <c r="B94" s="4" t="s">
        <v>157</v>
      </c>
      <c r="C94" s="9" t="s">
        <v>158</v>
      </c>
      <c r="D94" s="12">
        <f>SUM(D95:D103)</f>
        <v>1101800</v>
      </c>
      <c r="E94" s="12">
        <f>SUM(E95:E103)</f>
        <v>666094.57999999996</v>
      </c>
      <c r="F94" s="14">
        <f t="shared" si="0"/>
        <v>60.455126157197306</v>
      </c>
    </row>
    <row r="95" spans="1:7">
      <c r="A95" s="50">
        <v>3231</v>
      </c>
      <c r="B95" s="51" t="s">
        <v>159</v>
      </c>
      <c r="C95" s="52" t="s">
        <v>160</v>
      </c>
      <c r="D95" s="49">
        <v>21000</v>
      </c>
      <c r="E95" s="49">
        <v>10704.1</v>
      </c>
      <c r="F95" s="49">
        <f t="shared" ref="F95:F103" si="1">SUM(E95*100/D95)</f>
        <v>50.97190476190476</v>
      </c>
    </row>
    <row r="96" spans="1:7">
      <c r="A96" s="50">
        <v>3232</v>
      </c>
      <c r="B96" s="51" t="s">
        <v>161</v>
      </c>
      <c r="C96" s="52" t="s">
        <v>162</v>
      </c>
      <c r="D96" s="49">
        <v>33000</v>
      </c>
      <c r="E96" s="49">
        <v>20717.689999999999</v>
      </c>
      <c r="F96" s="49">
        <f t="shared" si="1"/>
        <v>62.780878787878784</v>
      </c>
    </row>
    <row r="97" spans="1:6">
      <c r="A97" s="50">
        <v>3233</v>
      </c>
      <c r="B97" s="51" t="s">
        <v>163</v>
      </c>
      <c r="C97" s="52" t="s">
        <v>164</v>
      </c>
      <c r="D97" s="49">
        <v>0</v>
      </c>
      <c r="E97" s="49">
        <v>0</v>
      </c>
      <c r="F97" s="49" t="e">
        <f t="shared" si="1"/>
        <v>#DIV/0!</v>
      </c>
    </row>
    <row r="98" spans="1:6">
      <c r="A98" s="50">
        <v>3234</v>
      </c>
      <c r="B98" s="51" t="s">
        <v>165</v>
      </c>
      <c r="C98" s="52" t="s">
        <v>166</v>
      </c>
      <c r="D98" s="49">
        <v>21000</v>
      </c>
      <c r="E98" s="49">
        <v>13695.65</v>
      </c>
      <c r="F98" s="49">
        <f t="shared" si="1"/>
        <v>65.21738095238095</v>
      </c>
    </row>
    <row r="99" spans="1:6">
      <c r="A99" s="50">
        <v>3235</v>
      </c>
      <c r="B99" s="51" t="s">
        <v>167</v>
      </c>
      <c r="C99" s="52" t="s">
        <v>168</v>
      </c>
      <c r="D99" s="49">
        <v>995000</v>
      </c>
      <c r="E99" s="49">
        <v>594147.49</v>
      </c>
      <c r="F99" s="49">
        <f t="shared" si="1"/>
        <v>59.713315577889446</v>
      </c>
    </row>
    <row r="100" spans="1:6">
      <c r="A100" s="50">
        <v>3236</v>
      </c>
      <c r="B100" s="51" t="s">
        <v>169</v>
      </c>
      <c r="C100" s="52" t="s">
        <v>170</v>
      </c>
      <c r="D100" s="49">
        <v>14500</v>
      </c>
      <c r="E100" s="49">
        <v>16716.25</v>
      </c>
      <c r="F100" s="49">
        <f t="shared" si="1"/>
        <v>115.28448275862068</v>
      </c>
    </row>
    <row r="101" spans="1:6">
      <c r="A101" s="50">
        <v>3237</v>
      </c>
      <c r="B101" s="51" t="s">
        <v>171</v>
      </c>
      <c r="C101" s="52" t="s">
        <v>172</v>
      </c>
      <c r="D101" s="49">
        <v>0</v>
      </c>
      <c r="E101" s="49">
        <v>0</v>
      </c>
      <c r="F101" s="49" t="e">
        <f t="shared" si="1"/>
        <v>#DIV/0!</v>
      </c>
    </row>
    <row r="102" spans="1:6">
      <c r="A102" s="50">
        <v>3238</v>
      </c>
      <c r="B102" s="51" t="s">
        <v>173</v>
      </c>
      <c r="C102" s="52" t="s">
        <v>174</v>
      </c>
      <c r="D102" s="49">
        <v>14300</v>
      </c>
      <c r="E102" s="49">
        <v>10113.4</v>
      </c>
      <c r="F102" s="49">
        <f t="shared" si="1"/>
        <v>70.723076923076917</v>
      </c>
    </row>
    <row r="103" spans="1:6">
      <c r="A103" s="50">
        <v>3239</v>
      </c>
      <c r="B103" s="51" t="s">
        <v>175</v>
      </c>
      <c r="C103" s="52" t="s">
        <v>176</v>
      </c>
      <c r="D103" s="49">
        <v>3000</v>
      </c>
      <c r="E103" s="49">
        <v>0</v>
      </c>
      <c r="F103" s="49">
        <f t="shared" si="1"/>
        <v>0</v>
      </c>
    </row>
    <row r="104" spans="1:6">
      <c r="A104" s="3">
        <v>324</v>
      </c>
      <c r="B104" s="4" t="s">
        <v>177</v>
      </c>
      <c r="C104" s="9" t="s">
        <v>178</v>
      </c>
      <c r="D104" s="12">
        <f>SUM(D105)</f>
        <v>15000</v>
      </c>
      <c r="E104" s="12">
        <f>SUM(E105)</f>
        <v>0</v>
      </c>
      <c r="F104" s="14">
        <f t="shared" ref="F104:F111" si="2">SUM(E104*100/D104)</f>
        <v>0</v>
      </c>
    </row>
    <row r="105" spans="1:6">
      <c r="A105" s="50">
        <v>3241</v>
      </c>
      <c r="B105" s="56" t="s">
        <v>177</v>
      </c>
      <c r="C105" s="52" t="s">
        <v>179</v>
      </c>
      <c r="D105" s="49">
        <v>15000</v>
      </c>
      <c r="E105" s="49">
        <v>0</v>
      </c>
      <c r="F105" s="49">
        <f>SUM(E105*100/D105)</f>
        <v>0</v>
      </c>
    </row>
    <row r="106" spans="1:6">
      <c r="A106" s="3">
        <v>329</v>
      </c>
      <c r="B106" s="4" t="s">
        <v>180</v>
      </c>
      <c r="C106" s="9" t="s">
        <v>181</v>
      </c>
      <c r="D106" s="12">
        <f>SUM(D107:D112)</f>
        <v>71366.850000000006</v>
      </c>
      <c r="E106" s="12">
        <f>SUM(E107:E112)</f>
        <v>9732.619999999999</v>
      </c>
      <c r="F106" s="14">
        <f t="shared" si="2"/>
        <v>13.637452122378946</v>
      </c>
    </row>
    <row r="107" spans="1:6">
      <c r="A107" s="50">
        <v>3291</v>
      </c>
      <c r="B107" s="51" t="s">
        <v>182</v>
      </c>
      <c r="C107" s="52" t="s">
        <v>183</v>
      </c>
      <c r="D107" s="49">
        <v>0</v>
      </c>
      <c r="E107" s="49">
        <v>0</v>
      </c>
      <c r="F107" s="49" t="e">
        <f t="shared" si="2"/>
        <v>#DIV/0!</v>
      </c>
    </row>
    <row r="108" spans="1:6">
      <c r="A108" s="50">
        <v>3292</v>
      </c>
      <c r="B108" s="51" t="s">
        <v>184</v>
      </c>
      <c r="C108" s="52" t="s">
        <v>185</v>
      </c>
      <c r="D108" s="49">
        <v>12747.16</v>
      </c>
      <c r="E108" s="49">
        <v>1109.1199999999999</v>
      </c>
      <c r="F108" s="49">
        <f t="shared" si="2"/>
        <v>8.7009184790965186</v>
      </c>
    </row>
    <row r="109" spans="1:6">
      <c r="A109" s="50">
        <v>3293</v>
      </c>
      <c r="B109" s="51" t="s">
        <v>186</v>
      </c>
      <c r="C109" s="52" t="s">
        <v>187</v>
      </c>
      <c r="D109" s="49">
        <v>2000</v>
      </c>
      <c r="E109" s="49">
        <v>0</v>
      </c>
      <c r="F109" s="49">
        <f t="shared" si="2"/>
        <v>0</v>
      </c>
    </row>
    <row r="110" spans="1:6">
      <c r="A110" s="50">
        <v>3294</v>
      </c>
      <c r="B110" s="51" t="s">
        <v>188</v>
      </c>
      <c r="C110" s="52" t="s">
        <v>189</v>
      </c>
      <c r="D110" s="49">
        <v>800</v>
      </c>
      <c r="E110" s="49">
        <v>400</v>
      </c>
      <c r="F110" s="49">
        <f t="shared" si="2"/>
        <v>50</v>
      </c>
    </row>
    <row r="111" spans="1:6">
      <c r="A111" s="50">
        <v>3295</v>
      </c>
      <c r="B111" s="51" t="s">
        <v>190</v>
      </c>
      <c r="C111" s="52" t="s">
        <v>191</v>
      </c>
      <c r="D111" s="49">
        <v>10800</v>
      </c>
      <c r="E111" s="49">
        <v>5625</v>
      </c>
      <c r="F111" s="49">
        <f t="shared" si="2"/>
        <v>52.083333333333336</v>
      </c>
    </row>
    <row r="112" spans="1:6" ht="15.75" thickBot="1">
      <c r="A112" s="50">
        <v>3299</v>
      </c>
      <c r="B112" s="51" t="s">
        <v>180</v>
      </c>
      <c r="C112" s="52" t="s">
        <v>192</v>
      </c>
      <c r="D112" s="49">
        <v>45019.69</v>
      </c>
      <c r="E112" s="49">
        <v>2598.5</v>
      </c>
      <c r="F112" s="49">
        <f t="shared" ref="F112:F123" si="3">SUM(E112*100/D112)</f>
        <v>5.7719189092594814</v>
      </c>
    </row>
    <row r="113" spans="1:6" ht="15.75" thickBot="1">
      <c r="A113" s="89">
        <v>34</v>
      </c>
      <c r="B113" s="90" t="s">
        <v>193</v>
      </c>
      <c r="C113" s="91" t="s">
        <v>194</v>
      </c>
      <c r="D113" s="92">
        <f>SUM(D114+D119)</f>
        <v>0</v>
      </c>
      <c r="E113" s="92">
        <f>SUM(E114+E119)</f>
        <v>0</v>
      </c>
      <c r="F113" s="88" t="e">
        <f t="shared" si="3"/>
        <v>#DIV/0!</v>
      </c>
    </row>
    <row r="114" spans="1:6">
      <c r="A114" s="1">
        <v>342</v>
      </c>
      <c r="B114" s="2" t="s">
        <v>195</v>
      </c>
      <c r="C114" s="9" t="s">
        <v>196</v>
      </c>
      <c r="D114" s="12">
        <f>SUM(D115:D118)</f>
        <v>0</v>
      </c>
      <c r="E114" s="12">
        <f>SUM(E115:E118)</f>
        <v>0</v>
      </c>
      <c r="F114" s="14" t="e">
        <f t="shared" si="3"/>
        <v>#DIV/0!</v>
      </c>
    </row>
    <row r="115" spans="1:6">
      <c r="A115" s="50">
        <v>3422</v>
      </c>
      <c r="B115" s="51" t="s">
        <v>197</v>
      </c>
      <c r="C115" s="52" t="s">
        <v>198</v>
      </c>
      <c r="D115" s="49"/>
      <c r="E115" s="49"/>
      <c r="F115" s="49" t="e">
        <f t="shared" si="3"/>
        <v>#DIV/0!</v>
      </c>
    </row>
    <row r="116" spans="1:6">
      <c r="A116" s="50">
        <v>3423</v>
      </c>
      <c r="B116" s="51" t="s">
        <v>197</v>
      </c>
      <c r="C116" s="52" t="s">
        <v>199</v>
      </c>
      <c r="D116" s="49"/>
      <c r="E116" s="49"/>
      <c r="F116" s="49" t="e">
        <f t="shared" si="3"/>
        <v>#DIV/0!</v>
      </c>
    </row>
    <row r="117" spans="1:6">
      <c r="A117" s="50">
        <v>3433</v>
      </c>
      <c r="B117" s="51" t="s">
        <v>200</v>
      </c>
      <c r="C117" s="52" t="s">
        <v>201</v>
      </c>
      <c r="D117" s="49">
        <v>0</v>
      </c>
      <c r="E117" s="49">
        <v>0</v>
      </c>
      <c r="F117" s="49" t="e">
        <f t="shared" si="3"/>
        <v>#DIV/0!</v>
      </c>
    </row>
    <row r="118" spans="1:6">
      <c r="A118" s="50">
        <v>3434</v>
      </c>
      <c r="B118" s="51" t="s">
        <v>202</v>
      </c>
      <c r="C118" s="52" t="s">
        <v>203</v>
      </c>
      <c r="D118" s="49"/>
      <c r="E118" s="49"/>
      <c r="F118" s="49" t="e">
        <f t="shared" si="3"/>
        <v>#DIV/0!</v>
      </c>
    </row>
    <row r="119" spans="1:6" ht="18" customHeight="1">
      <c r="A119" s="1">
        <v>343</v>
      </c>
      <c r="B119" s="2" t="s">
        <v>204</v>
      </c>
      <c r="C119" s="9" t="s">
        <v>205</v>
      </c>
      <c r="D119" s="12">
        <f>SUM(D120:D123)</f>
        <v>0</v>
      </c>
      <c r="E119" s="12">
        <f>SUM(E120:E123)</f>
        <v>0</v>
      </c>
      <c r="F119" s="14" t="e">
        <f t="shared" si="3"/>
        <v>#DIV/0!</v>
      </c>
    </row>
    <row r="120" spans="1:6">
      <c r="A120" s="50">
        <v>3431</v>
      </c>
      <c r="B120" s="51" t="s">
        <v>206</v>
      </c>
      <c r="C120" s="52" t="s">
        <v>207</v>
      </c>
      <c r="D120" s="49">
        <v>0</v>
      </c>
      <c r="E120" s="49">
        <v>0</v>
      </c>
      <c r="F120" s="49" t="e">
        <f t="shared" si="3"/>
        <v>#DIV/0!</v>
      </c>
    </row>
    <row r="121" spans="1:6">
      <c r="A121" s="50">
        <v>3432</v>
      </c>
      <c r="B121" s="51" t="s">
        <v>208</v>
      </c>
      <c r="C121" s="52" t="s">
        <v>209</v>
      </c>
      <c r="D121" s="49"/>
      <c r="E121" s="49" t="s">
        <v>36</v>
      </c>
      <c r="F121" s="49" t="e">
        <f>E121*100/D121</f>
        <v>#VALUE!</v>
      </c>
    </row>
    <row r="122" spans="1:6">
      <c r="A122" s="50">
        <v>3433</v>
      </c>
      <c r="B122" s="51" t="s">
        <v>200</v>
      </c>
      <c r="C122" s="52" t="s">
        <v>210</v>
      </c>
      <c r="D122" s="49">
        <v>0</v>
      </c>
      <c r="E122" s="49">
        <v>0</v>
      </c>
      <c r="F122" s="49" t="e">
        <f t="shared" si="3"/>
        <v>#DIV/0!</v>
      </c>
    </row>
    <row r="123" spans="1:6" ht="15.75" thickBot="1">
      <c r="A123" s="50">
        <v>3434</v>
      </c>
      <c r="B123" s="51" t="s">
        <v>202</v>
      </c>
      <c r="C123" s="52" t="s">
        <v>211</v>
      </c>
      <c r="D123" s="49"/>
      <c r="E123" s="49"/>
      <c r="F123" s="49" t="e">
        <f t="shared" si="3"/>
        <v>#DIV/0!</v>
      </c>
    </row>
    <row r="124" spans="1:6" ht="15.75" thickBot="1">
      <c r="A124" s="89">
        <v>37</v>
      </c>
      <c r="B124" s="90" t="s">
        <v>212</v>
      </c>
      <c r="C124" s="91" t="s">
        <v>213</v>
      </c>
      <c r="D124" s="92">
        <f>SUM(D125)</f>
        <v>0</v>
      </c>
      <c r="E124" s="92">
        <f>SUM(E125)</f>
        <v>0</v>
      </c>
      <c r="F124" s="88" t="e">
        <f t="shared" ref="F124:F138" si="4">SUM(E124*100/D124)</f>
        <v>#DIV/0!</v>
      </c>
    </row>
    <row r="125" spans="1:6">
      <c r="A125" s="1">
        <v>372</v>
      </c>
      <c r="B125" s="2" t="s">
        <v>214</v>
      </c>
      <c r="C125" s="9" t="s">
        <v>215</v>
      </c>
      <c r="D125" s="12">
        <f>SUM(D126:D127)</f>
        <v>0</v>
      </c>
      <c r="E125" s="12">
        <f>SUM(E126:E127)</f>
        <v>0</v>
      </c>
      <c r="F125" s="14" t="e">
        <f t="shared" si="4"/>
        <v>#DIV/0!</v>
      </c>
    </row>
    <row r="126" spans="1:6">
      <c r="A126" s="50">
        <v>3721</v>
      </c>
      <c r="B126" s="51" t="s">
        <v>216</v>
      </c>
      <c r="C126" s="52" t="s">
        <v>217</v>
      </c>
      <c r="D126" s="49"/>
      <c r="E126" s="49"/>
      <c r="F126" s="49" t="e">
        <f t="shared" si="4"/>
        <v>#DIV/0!</v>
      </c>
    </row>
    <row r="127" spans="1:6" ht="15.75" thickBot="1">
      <c r="A127" s="50">
        <v>3722</v>
      </c>
      <c r="B127" s="51" t="s">
        <v>218</v>
      </c>
      <c r="C127" s="52" t="s">
        <v>219</v>
      </c>
      <c r="D127" s="49">
        <v>0</v>
      </c>
      <c r="E127" s="49"/>
      <c r="F127" s="49" t="e">
        <f t="shared" si="4"/>
        <v>#DIV/0!</v>
      </c>
    </row>
    <row r="128" spans="1:6" ht="15.75" thickBot="1">
      <c r="A128" s="89">
        <v>38</v>
      </c>
      <c r="B128" s="90" t="s">
        <v>220</v>
      </c>
      <c r="C128" s="91" t="s">
        <v>221</v>
      </c>
      <c r="D128" s="92">
        <f>SUM(D129+D132+D135)</f>
        <v>0</v>
      </c>
      <c r="E128" s="92">
        <f>SUM(E129+E132+E135)</f>
        <v>0</v>
      </c>
      <c r="F128" s="88" t="e">
        <f t="shared" si="4"/>
        <v>#DIV/0!</v>
      </c>
    </row>
    <row r="129" spans="1:6">
      <c r="A129" s="1">
        <v>381</v>
      </c>
      <c r="B129" s="2" t="s">
        <v>222</v>
      </c>
      <c r="C129" s="9" t="s">
        <v>223</v>
      </c>
      <c r="D129" s="12">
        <f>SUM(D130:D131)</f>
        <v>0</v>
      </c>
      <c r="E129" s="12">
        <f>SUM(E130:E131)</f>
        <v>0</v>
      </c>
      <c r="F129" s="14" t="e">
        <f t="shared" si="4"/>
        <v>#DIV/0!</v>
      </c>
    </row>
    <row r="130" spans="1:6">
      <c r="A130" s="50">
        <v>3811</v>
      </c>
      <c r="B130" s="51" t="s">
        <v>222</v>
      </c>
      <c r="C130" s="52" t="s">
        <v>224</v>
      </c>
      <c r="D130" s="49"/>
      <c r="E130" s="49"/>
      <c r="F130" s="49" t="e">
        <f t="shared" si="4"/>
        <v>#DIV/0!</v>
      </c>
    </row>
    <row r="131" spans="1:6">
      <c r="A131" s="50">
        <v>3812</v>
      </c>
      <c r="B131" s="51" t="s">
        <v>225</v>
      </c>
      <c r="C131" s="52" t="s">
        <v>226</v>
      </c>
      <c r="D131" s="49"/>
      <c r="E131" s="49"/>
      <c r="F131" s="49" t="e">
        <f t="shared" si="4"/>
        <v>#DIV/0!</v>
      </c>
    </row>
    <row r="132" spans="1:6">
      <c r="A132" s="1">
        <v>382</v>
      </c>
      <c r="B132" s="2" t="s">
        <v>78</v>
      </c>
      <c r="C132" s="9" t="s">
        <v>227</v>
      </c>
      <c r="D132" s="12">
        <f>SUM(D133:D134)</f>
        <v>0</v>
      </c>
      <c r="E132" s="12">
        <f>SUM(E133:E134)</f>
        <v>0</v>
      </c>
      <c r="F132" s="14" t="e">
        <f t="shared" si="4"/>
        <v>#DIV/0!</v>
      </c>
    </row>
    <row r="133" spans="1:6">
      <c r="A133" s="50">
        <v>3821</v>
      </c>
      <c r="B133" s="51" t="s">
        <v>228</v>
      </c>
      <c r="C133" s="52" t="s">
        <v>229</v>
      </c>
      <c r="D133" s="49"/>
      <c r="E133" s="49"/>
      <c r="F133" s="49" t="e">
        <f t="shared" si="4"/>
        <v>#DIV/0!</v>
      </c>
    </row>
    <row r="134" spans="1:6">
      <c r="A134" s="50">
        <v>3822</v>
      </c>
      <c r="B134" s="51" t="s">
        <v>230</v>
      </c>
      <c r="C134" s="52" t="s">
        <v>231</v>
      </c>
      <c r="D134" s="49"/>
      <c r="E134" s="49"/>
      <c r="F134" s="49" t="e">
        <f t="shared" si="4"/>
        <v>#DIV/0!</v>
      </c>
    </row>
    <row r="135" spans="1:6">
      <c r="A135" s="1">
        <v>383</v>
      </c>
      <c r="B135" s="2" t="s">
        <v>232</v>
      </c>
      <c r="C135" s="9" t="s">
        <v>233</v>
      </c>
      <c r="D135" s="12">
        <f>SUM(D136:D137)</f>
        <v>0</v>
      </c>
      <c r="E135" s="12">
        <f>SUM(E136:E137)</f>
        <v>0</v>
      </c>
      <c r="F135" s="14" t="e">
        <f t="shared" si="4"/>
        <v>#DIV/0!</v>
      </c>
    </row>
    <row r="136" spans="1:6">
      <c r="A136" s="50">
        <v>3833</v>
      </c>
      <c r="B136" s="51" t="s">
        <v>234</v>
      </c>
      <c r="C136" s="52" t="s">
        <v>235</v>
      </c>
      <c r="D136" s="49"/>
      <c r="E136" s="49"/>
      <c r="F136" s="49" t="e">
        <f t="shared" si="4"/>
        <v>#DIV/0!</v>
      </c>
    </row>
    <row r="137" spans="1:6">
      <c r="A137" s="50">
        <v>3834</v>
      </c>
      <c r="B137" s="51" t="s">
        <v>236</v>
      </c>
      <c r="C137" s="52" t="s">
        <v>237</v>
      </c>
      <c r="D137" s="49"/>
      <c r="E137" s="49"/>
      <c r="F137" s="49" t="e">
        <f t="shared" si="4"/>
        <v>#DIV/0!</v>
      </c>
    </row>
    <row r="138" spans="1:6">
      <c r="A138" s="15"/>
      <c r="B138" s="16" t="s">
        <v>238</v>
      </c>
      <c r="C138" s="18" t="s">
        <v>239</v>
      </c>
      <c r="D138" s="19">
        <f>SUM(D72)</f>
        <v>7712151.8499999996</v>
      </c>
      <c r="E138" s="19">
        <f>SUM(E72)</f>
        <v>4037935.0500000003</v>
      </c>
      <c r="F138" s="35">
        <f t="shared" si="4"/>
        <v>52.358085376651395</v>
      </c>
    </row>
    <row r="139" spans="1:6">
      <c r="C139" s="10"/>
      <c r="D139" s="11"/>
      <c r="E139" s="11"/>
      <c r="F139" s="11"/>
    </row>
    <row r="140" spans="1:6" ht="20.25" customHeight="1">
      <c r="A140" s="38" t="s">
        <v>240</v>
      </c>
      <c r="B140" s="39"/>
      <c r="C140" s="40" t="s">
        <v>241</v>
      </c>
      <c r="D140" s="41">
        <f>SUM(D141)</f>
        <v>310166.25</v>
      </c>
      <c r="E140" s="41">
        <f>SUM(E141)</f>
        <v>3481.25</v>
      </c>
      <c r="F140" s="42">
        <f t="shared" ref="F140:F153" si="5">SUM(E140*100/D140)</f>
        <v>1.1223819483905808</v>
      </c>
    </row>
    <row r="141" spans="1:6" ht="19.5" customHeight="1" thickBot="1">
      <c r="A141" s="78" t="s">
        <v>18</v>
      </c>
      <c r="B141" s="79" t="s">
        <v>19</v>
      </c>
      <c r="C141" s="80" t="s">
        <v>242</v>
      </c>
      <c r="D141" s="81">
        <f>SUM(D142+D148+D166)</f>
        <v>310166.25</v>
      </c>
      <c r="E141" s="81">
        <f>SUM(E142+E148+E166)</f>
        <v>3481.25</v>
      </c>
      <c r="F141" s="77">
        <f t="shared" si="5"/>
        <v>1.1223819483905808</v>
      </c>
    </row>
    <row r="142" spans="1:6" ht="19.5" customHeight="1" thickBot="1">
      <c r="A142" s="89">
        <v>41</v>
      </c>
      <c r="B142" s="90" t="s">
        <v>243</v>
      </c>
      <c r="C142" s="93" t="s">
        <v>244</v>
      </c>
      <c r="D142" s="92">
        <f>SUM(D143+D146)</f>
        <v>0</v>
      </c>
      <c r="E142" s="92">
        <f>SUM(E143+E146)</f>
        <v>0</v>
      </c>
      <c r="F142" s="88">
        <v>0</v>
      </c>
    </row>
    <row r="143" spans="1:6" ht="19.5" customHeight="1">
      <c r="A143" s="1">
        <v>412</v>
      </c>
      <c r="B143" s="2" t="s">
        <v>245</v>
      </c>
      <c r="C143" s="34" t="s">
        <v>246</v>
      </c>
      <c r="D143" s="12">
        <f>SUM(D144:D145)</f>
        <v>0</v>
      </c>
      <c r="E143" s="12">
        <f>SUM(E144:E145)</f>
        <v>0</v>
      </c>
      <c r="F143" s="14">
        <v>0</v>
      </c>
    </row>
    <row r="144" spans="1:6" ht="19.5" customHeight="1">
      <c r="A144" s="50">
        <v>4124</v>
      </c>
      <c r="B144" s="51" t="s">
        <v>247</v>
      </c>
      <c r="C144" s="52" t="s">
        <v>248</v>
      </c>
      <c r="D144" s="53"/>
      <c r="E144" s="53"/>
      <c r="F144" s="49"/>
    </row>
    <row r="145" spans="1:6" ht="19.5" customHeight="1">
      <c r="A145" s="50">
        <v>4126</v>
      </c>
      <c r="B145" s="51" t="s">
        <v>249</v>
      </c>
      <c r="C145" s="52" t="s">
        <v>250</v>
      </c>
      <c r="D145" s="53"/>
      <c r="E145" s="53"/>
      <c r="F145" s="49"/>
    </row>
    <row r="146" spans="1:6" ht="19.5" customHeight="1">
      <c r="A146" s="1">
        <v>418</v>
      </c>
      <c r="B146" s="2" t="s">
        <v>251</v>
      </c>
      <c r="C146" s="34" t="s">
        <v>252</v>
      </c>
      <c r="D146" s="12">
        <f>SUM(D147:D147)</f>
        <v>0</v>
      </c>
      <c r="E146" s="12">
        <f>SUM(E147:E147)</f>
        <v>0</v>
      </c>
      <c r="F146" s="14">
        <v>0</v>
      </c>
    </row>
    <row r="147" spans="1:6" ht="19.5" customHeight="1" thickBot="1">
      <c r="A147" s="50">
        <v>4181</v>
      </c>
      <c r="B147" s="51" t="s">
        <v>251</v>
      </c>
      <c r="C147" s="52" t="s">
        <v>253</v>
      </c>
      <c r="D147" s="53"/>
      <c r="E147" s="53"/>
      <c r="F147" s="49"/>
    </row>
    <row r="148" spans="1:6" ht="23.25" customHeight="1" thickBot="1">
      <c r="A148" s="89">
        <v>42</v>
      </c>
      <c r="B148" s="90" t="s">
        <v>254</v>
      </c>
      <c r="C148" s="93" t="s">
        <v>255</v>
      </c>
      <c r="D148" s="92">
        <f>SUM(D149+D152+D160+D162)</f>
        <v>204500</v>
      </c>
      <c r="E148" s="92">
        <f>SUM(E149+E152+E160+E162)</f>
        <v>3481.25</v>
      </c>
      <c r="F148" s="88">
        <f t="shared" si="5"/>
        <v>1.702322738386308</v>
      </c>
    </row>
    <row r="149" spans="1:6" ht="23.25" customHeight="1">
      <c r="A149" s="1">
        <v>421</v>
      </c>
      <c r="B149" s="2" t="s">
        <v>256</v>
      </c>
      <c r="C149" s="34" t="s">
        <v>257</v>
      </c>
      <c r="D149" s="12">
        <f>SUM(D150:D151)</f>
        <v>0</v>
      </c>
      <c r="E149" s="12">
        <f>SUM(E150:E151)</f>
        <v>0</v>
      </c>
      <c r="F149" s="14" t="e">
        <f t="shared" si="5"/>
        <v>#DIV/0!</v>
      </c>
    </row>
    <row r="150" spans="1:6" ht="14.25" customHeight="1">
      <c r="A150" s="50">
        <v>4212</v>
      </c>
      <c r="B150" s="51" t="s">
        <v>258</v>
      </c>
      <c r="C150" s="52" t="s">
        <v>259</v>
      </c>
      <c r="D150" s="53"/>
      <c r="E150" s="53"/>
      <c r="F150" s="49" t="e">
        <f t="shared" si="5"/>
        <v>#DIV/0!</v>
      </c>
    </row>
    <row r="151" spans="1:6" ht="15.75" customHeight="1">
      <c r="A151" s="50">
        <v>4214</v>
      </c>
      <c r="B151" s="51" t="s">
        <v>260</v>
      </c>
      <c r="C151" s="52" t="s">
        <v>261</v>
      </c>
      <c r="D151" s="53"/>
      <c r="E151" s="53"/>
      <c r="F151" s="49" t="e">
        <f t="shared" si="5"/>
        <v>#DIV/0!</v>
      </c>
    </row>
    <row r="152" spans="1:6">
      <c r="A152" s="1">
        <v>422</v>
      </c>
      <c r="B152" s="2" t="s">
        <v>262</v>
      </c>
      <c r="C152" s="34" t="s">
        <v>263</v>
      </c>
      <c r="D152" s="12">
        <f>SUM(D153:D159)</f>
        <v>54500</v>
      </c>
      <c r="E152" s="12">
        <f>SUM(E153:E159)</f>
        <v>3481.25</v>
      </c>
      <c r="F152" s="14">
        <f t="shared" si="5"/>
        <v>6.3876146788990829</v>
      </c>
    </row>
    <row r="153" spans="1:6">
      <c r="A153" s="50">
        <v>4221</v>
      </c>
      <c r="B153" s="51" t="s">
        <v>264</v>
      </c>
      <c r="C153" s="52" t="s">
        <v>265</v>
      </c>
      <c r="D153" s="53">
        <v>39500</v>
      </c>
      <c r="E153" s="53">
        <v>3481.25</v>
      </c>
      <c r="F153" s="49">
        <f t="shared" si="5"/>
        <v>8.8132911392405067</v>
      </c>
    </row>
    <row r="154" spans="1:6">
      <c r="A154" s="50">
        <v>4222</v>
      </c>
      <c r="B154" s="51" t="s">
        <v>266</v>
      </c>
      <c r="C154" s="52" t="s">
        <v>267</v>
      </c>
      <c r="D154" s="53"/>
      <c r="E154" s="53"/>
      <c r="F154" s="49">
        <v>0</v>
      </c>
    </row>
    <row r="155" spans="1:6">
      <c r="A155" s="50">
        <v>4223</v>
      </c>
      <c r="B155" s="51" t="s">
        <v>268</v>
      </c>
      <c r="C155" s="52" t="s">
        <v>269</v>
      </c>
      <c r="D155" s="53"/>
      <c r="E155" s="53"/>
      <c r="F155" s="49">
        <v>0</v>
      </c>
    </row>
    <row r="156" spans="1:6">
      <c r="A156" s="50">
        <v>4224</v>
      </c>
      <c r="B156" s="51" t="s">
        <v>105</v>
      </c>
      <c r="C156" s="52" t="s">
        <v>270</v>
      </c>
      <c r="D156" s="53"/>
      <c r="E156" s="53"/>
      <c r="F156" s="49">
        <v>0</v>
      </c>
    </row>
    <row r="157" spans="1:6">
      <c r="A157" s="50">
        <v>4225</v>
      </c>
      <c r="B157" s="51" t="s">
        <v>271</v>
      </c>
      <c r="C157" s="52" t="s">
        <v>272</v>
      </c>
      <c r="D157" s="53">
        <v>0</v>
      </c>
      <c r="E157" s="53">
        <v>0</v>
      </c>
      <c r="F157" s="49">
        <v>0</v>
      </c>
    </row>
    <row r="158" spans="1:6">
      <c r="A158" s="50">
        <v>4226</v>
      </c>
      <c r="B158" s="51" t="s">
        <v>273</v>
      </c>
      <c r="C158" s="52" t="s">
        <v>274</v>
      </c>
      <c r="D158" s="53"/>
      <c r="E158" s="53" t="s">
        <v>36</v>
      </c>
      <c r="F158" s="49"/>
    </row>
    <row r="159" spans="1:6" ht="16.5" customHeight="1">
      <c r="A159" s="50">
        <v>4227</v>
      </c>
      <c r="B159" s="51" t="s">
        <v>275</v>
      </c>
      <c r="C159" s="52" t="s">
        <v>276</v>
      </c>
      <c r="D159" s="53">
        <v>15000</v>
      </c>
      <c r="E159" s="53">
        <v>0</v>
      </c>
      <c r="F159" s="49">
        <f>SUM(E159*100/D159)</f>
        <v>0</v>
      </c>
    </row>
    <row r="160" spans="1:6" ht="15.75" customHeight="1">
      <c r="A160" s="1">
        <v>424</v>
      </c>
      <c r="B160" s="2" t="s">
        <v>277</v>
      </c>
      <c r="C160" s="34" t="s">
        <v>278</v>
      </c>
      <c r="D160" s="12">
        <f>SUM(D161:D161)</f>
        <v>150000</v>
      </c>
      <c r="E160" s="12">
        <f>SUM(E161:E161)</f>
        <v>0</v>
      </c>
      <c r="F160" s="14">
        <f>SUM(E160*100/D160)</f>
        <v>0</v>
      </c>
    </row>
    <row r="161" spans="1:6" ht="15.75" customHeight="1">
      <c r="A161" s="50">
        <v>4241</v>
      </c>
      <c r="B161" s="51" t="s">
        <v>277</v>
      </c>
      <c r="C161" s="52" t="s">
        <v>279</v>
      </c>
      <c r="D161" s="53">
        <v>150000</v>
      </c>
      <c r="E161" s="53">
        <v>0</v>
      </c>
      <c r="F161" s="49">
        <f>SUM(E161*100/D161)</f>
        <v>0</v>
      </c>
    </row>
    <row r="162" spans="1:6" ht="15.75" customHeight="1">
      <c r="A162" s="3">
        <v>426</v>
      </c>
      <c r="B162" s="4" t="s">
        <v>280</v>
      </c>
      <c r="C162" s="34" t="s">
        <v>281</v>
      </c>
      <c r="D162" s="12">
        <f>SUM(D163:D165)</f>
        <v>0</v>
      </c>
      <c r="E162" s="12">
        <f>SUM(E163:E165)</f>
        <v>0</v>
      </c>
      <c r="F162" s="14">
        <v>0</v>
      </c>
    </row>
    <row r="163" spans="1:6" ht="15.75" customHeight="1">
      <c r="A163" s="50">
        <v>4262</v>
      </c>
      <c r="B163" s="51" t="s">
        <v>282</v>
      </c>
      <c r="C163" s="52" t="s">
        <v>283</v>
      </c>
      <c r="D163" s="53"/>
      <c r="E163" s="53"/>
      <c r="F163" s="49">
        <v>0</v>
      </c>
    </row>
    <row r="164" spans="1:6" ht="15.75" customHeight="1">
      <c r="A164" s="50">
        <v>4263</v>
      </c>
      <c r="B164" s="51" t="s">
        <v>284</v>
      </c>
      <c r="C164" s="52" t="s">
        <v>285</v>
      </c>
      <c r="D164" s="53"/>
      <c r="E164" s="53"/>
      <c r="F164" s="49">
        <v>0</v>
      </c>
    </row>
    <row r="165" spans="1:6" ht="15.75" customHeight="1" thickBot="1">
      <c r="A165" s="50">
        <v>4264</v>
      </c>
      <c r="B165" s="51" t="s">
        <v>286</v>
      </c>
      <c r="C165" s="52" t="s">
        <v>287</v>
      </c>
      <c r="D165" s="53">
        <v>0</v>
      </c>
      <c r="E165" s="53">
        <v>0</v>
      </c>
      <c r="F165" s="49">
        <v>0</v>
      </c>
    </row>
    <row r="166" spans="1:6" ht="15.75" thickBot="1">
      <c r="A166" s="94">
        <v>45</v>
      </c>
      <c r="B166" s="95" t="s">
        <v>288</v>
      </c>
      <c r="C166" s="91" t="s">
        <v>289</v>
      </c>
      <c r="D166" s="92">
        <f>SUM(D167:D170)</f>
        <v>105666.25</v>
      </c>
      <c r="E166" s="92">
        <f>SUM(E167:E170)</f>
        <v>0</v>
      </c>
      <c r="F166" s="88">
        <f t="shared" ref="F166:F171" si="6">SUM(E166*100/D166)</f>
        <v>0</v>
      </c>
    </row>
    <row r="167" spans="1:6">
      <c r="A167" s="57">
        <v>451</v>
      </c>
      <c r="B167" s="56" t="s">
        <v>290</v>
      </c>
      <c r="C167" s="52" t="s">
        <v>291</v>
      </c>
      <c r="D167" s="53">
        <v>105666.25</v>
      </c>
      <c r="E167" s="53">
        <v>0</v>
      </c>
      <c r="F167" s="49">
        <f>SUM(E17*100/D167)</f>
        <v>0</v>
      </c>
    </row>
    <row r="168" spans="1:6">
      <c r="A168" s="57">
        <v>452</v>
      </c>
      <c r="B168" s="56" t="s">
        <v>292</v>
      </c>
      <c r="C168" s="52" t="s">
        <v>293</v>
      </c>
      <c r="D168" s="53"/>
      <c r="E168" s="53"/>
      <c r="F168" s="49" t="e">
        <f t="shared" si="6"/>
        <v>#DIV/0!</v>
      </c>
    </row>
    <row r="169" spans="1:6">
      <c r="A169" s="50">
        <v>453</v>
      </c>
      <c r="B169" s="56" t="s">
        <v>294</v>
      </c>
      <c r="C169" s="52" t="s">
        <v>295</v>
      </c>
      <c r="D169" s="53"/>
      <c r="E169" s="53"/>
      <c r="F169" s="49" t="e">
        <f t="shared" si="6"/>
        <v>#DIV/0!</v>
      </c>
    </row>
    <row r="170" spans="1:6">
      <c r="A170" s="50">
        <v>454</v>
      </c>
      <c r="B170" s="56" t="s">
        <v>296</v>
      </c>
      <c r="C170" s="52" t="s">
        <v>297</v>
      </c>
      <c r="D170" s="53">
        <v>0</v>
      </c>
      <c r="E170" s="53">
        <v>0</v>
      </c>
      <c r="F170" s="49" t="e">
        <f t="shared" si="6"/>
        <v>#DIV/0!</v>
      </c>
    </row>
    <row r="171" spans="1:6">
      <c r="A171" s="15"/>
      <c r="B171" s="16" t="s">
        <v>298</v>
      </c>
      <c r="C171" s="18" t="s">
        <v>299</v>
      </c>
      <c r="D171" s="19">
        <f>SUM(D141)</f>
        <v>310166.25</v>
      </c>
      <c r="E171" s="19">
        <f>SUM(E141)</f>
        <v>3481.25</v>
      </c>
      <c r="F171" s="35">
        <f t="shared" si="6"/>
        <v>1.1223819483905808</v>
      </c>
    </row>
    <row r="172" spans="1:6" ht="23.25" customHeight="1">
      <c r="C172" s="10"/>
      <c r="D172" s="11"/>
      <c r="E172" s="11"/>
      <c r="F172" s="11"/>
    </row>
    <row r="173" spans="1:6">
      <c r="A173" s="38"/>
      <c r="B173" s="39" t="s">
        <v>300</v>
      </c>
      <c r="C173" s="40" t="s">
        <v>301</v>
      </c>
      <c r="D173" s="41">
        <f>SUM(D174)</f>
        <v>0</v>
      </c>
      <c r="E173" s="41">
        <f>SUM(E174)</f>
        <v>0</v>
      </c>
      <c r="F173" s="42">
        <v>0</v>
      </c>
    </row>
    <row r="174" spans="1:6" ht="27.75" customHeight="1" thickBot="1">
      <c r="A174" s="78" t="s">
        <v>27</v>
      </c>
      <c r="B174" s="82" t="s">
        <v>28</v>
      </c>
      <c r="C174" s="80" t="s">
        <v>302</v>
      </c>
      <c r="D174" s="81">
        <f>SUM(D175)</f>
        <v>0</v>
      </c>
      <c r="E174" s="81">
        <f>SUM(E175)</f>
        <v>0</v>
      </c>
      <c r="F174" s="83">
        <v>0</v>
      </c>
    </row>
    <row r="175" spans="1:6" ht="15.75" thickBot="1">
      <c r="A175" s="89">
        <v>54</v>
      </c>
      <c r="B175" s="90" t="s">
        <v>300</v>
      </c>
      <c r="C175" s="93" t="s">
        <v>303</v>
      </c>
      <c r="D175" s="92">
        <f>SUM(D176+D178)</f>
        <v>0</v>
      </c>
      <c r="E175" s="92">
        <f>SUM(E176+E178)</f>
        <v>0</v>
      </c>
      <c r="F175" s="88">
        <v>0</v>
      </c>
    </row>
    <row r="176" spans="1:6">
      <c r="A176" s="1">
        <v>542</v>
      </c>
      <c r="B176" s="2" t="s">
        <v>304</v>
      </c>
      <c r="C176" s="34" t="s">
        <v>305</v>
      </c>
      <c r="D176" s="12">
        <f>SUM(D177:D177)</f>
        <v>0</v>
      </c>
      <c r="E176" s="12">
        <f>SUM(E177:E177)</f>
        <v>0</v>
      </c>
      <c r="F176" s="14">
        <v>0</v>
      </c>
    </row>
    <row r="177" spans="1:6">
      <c r="A177" s="50">
        <v>5424</v>
      </c>
      <c r="B177" s="51" t="s">
        <v>306</v>
      </c>
      <c r="C177" s="52" t="s">
        <v>307</v>
      </c>
      <c r="D177" s="53"/>
      <c r="E177" s="53"/>
      <c r="F177" s="49"/>
    </row>
    <row r="178" spans="1:6">
      <c r="A178" s="1">
        <v>544</v>
      </c>
      <c r="B178" s="2" t="s">
        <v>308</v>
      </c>
      <c r="C178" s="34" t="s">
        <v>309</v>
      </c>
      <c r="D178" s="12">
        <f>SUM(D179:D180)</f>
        <v>0</v>
      </c>
      <c r="E178" s="12">
        <f>SUM(E179:E180)</f>
        <v>0</v>
      </c>
      <c r="F178" s="14">
        <v>0</v>
      </c>
    </row>
    <row r="179" spans="1:6">
      <c r="A179" s="50">
        <v>5443</v>
      </c>
      <c r="B179" s="51" t="s">
        <v>310</v>
      </c>
      <c r="C179" s="52" t="s">
        <v>311</v>
      </c>
      <c r="D179" s="53"/>
      <c r="E179" s="53"/>
      <c r="F179" s="49"/>
    </row>
    <row r="180" spans="1:6">
      <c r="A180" s="50">
        <v>5445</v>
      </c>
      <c r="B180" s="51" t="s">
        <v>312</v>
      </c>
      <c r="C180" s="52" t="s">
        <v>313</v>
      </c>
      <c r="D180" s="53"/>
      <c r="E180" s="53"/>
      <c r="F180" s="49"/>
    </row>
    <row r="181" spans="1:6">
      <c r="A181" s="15"/>
      <c r="B181" s="16" t="s">
        <v>314</v>
      </c>
      <c r="C181" s="18" t="s">
        <v>315</v>
      </c>
      <c r="D181" s="19">
        <f>SUM(D174)</f>
        <v>0</v>
      </c>
      <c r="E181" s="19">
        <f>SUM(E174)</f>
        <v>0</v>
      </c>
      <c r="F181" s="35">
        <v>0</v>
      </c>
    </row>
    <row r="187" spans="1:6">
      <c r="B187" t="s">
        <v>316</v>
      </c>
      <c r="E187" t="s">
        <v>317</v>
      </c>
    </row>
    <row r="188" spans="1:6">
      <c r="B188" t="s">
        <v>318</v>
      </c>
      <c r="E188" t="s">
        <v>319</v>
      </c>
    </row>
    <row r="197" spans="4:4">
      <c r="D197" t="s">
        <v>36</v>
      </c>
    </row>
  </sheetData>
  <mergeCells count="6">
    <mergeCell ref="A29:B29"/>
    <mergeCell ref="A69:B69"/>
    <mergeCell ref="A6:B6"/>
    <mergeCell ref="A17:B17"/>
    <mergeCell ref="A24:B24"/>
    <mergeCell ref="A27:B27"/>
  </mergeCells>
  <phoneticPr fontId="0" type="noConversion"/>
  <pageMargins left="0.70866141732283472" right="0.23622047244094491" top="0.74803149606299213" bottom="0.74803149606299213" header="0.51181102362204722" footer="0.31496062992125984"/>
  <pageSetup paperSize="9" scale="75" orientation="portrait" r:id="rId1"/>
  <headerFooter>
    <oddHeader xml:space="preserve">&amp;CIZVRŠENJE FINANCIJSKOG PLANA OD 01. 01. 2022. DO 30. 06. 2022.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2006-11-28T10:16:26Z</dcterms:created>
  <dcterms:modified xsi:type="dcterms:W3CDTF">2022-09-08T10:53:18Z</dcterms:modified>
  <cp:category/>
  <cp:contentStatus/>
</cp:coreProperties>
</file>