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30" firstSheet="2" activeTab="6"/>
  </bookViews>
  <sheets>
    <sheet name="SAŽETAK" sheetId="1" r:id="rId1"/>
    <sheet name="Rashodi prema izvorima finan" sheetId="5" r:id="rId2"/>
    <sheet name=" Račun prihoda i rashoda" sheetId="3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2">' Račun prihoda i rashoda'!$B$1:$I$56</definedName>
    <definedName name="_xlnm.Print_Area" localSheetId="0">SAŽETAK!$B$1:$L$27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K16" i="1"/>
  <c r="J16" i="1"/>
  <c r="H16" i="1"/>
  <c r="G16" i="1"/>
  <c r="H7" i="5"/>
  <c r="H8" i="5"/>
  <c r="H9" i="5"/>
  <c r="H10" i="5"/>
  <c r="H11" i="5"/>
  <c r="H12" i="5"/>
  <c r="H13" i="5"/>
  <c r="H15" i="5"/>
  <c r="H16" i="5"/>
  <c r="H17" i="5"/>
  <c r="H18" i="5"/>
  <c r="H6" i="5"/>
  <c r="G7" i="5"/>
  <c r="G9" i="5"/>
  <c r="G11" i="5"/>
  <c r="G12" i="5"/>
  <c r="G13" i="5"/>
  <c r="G15" i="5"/>
  <c r="G16" i="5"/>
  <c r="G17" i="5"/>
  <c r="G18" i="5"/>
  <c r="G6" i="5"/>
  <c r="F6" i="5" l="1"/>
  <c r="L39" i="3" l="1"/>
  <c r="L33" i="3"/>
  <c r="L32" i="3"/>
  <c r="L31" i="3"/>
  <c r="L30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2" i="3"/>
  <c r="L11" i="3"/>
  <c r="L10" i="3"/>
  <c r="I11" i="3"/>
  <c r="I12" i="3"/>
  <c r="I31" i="3"/>
  <c r="I24" i="3"/>
  <c r="I18" i="3"/>
  <c r="I15" i="3"/>
  <c r="L91" i="3" l="1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3" i="3"/>
  <c r="K72" i="3"/>
  <c r="K70" i="3"/>
  <c r="K69" i="3"/>
  <c r="K68" i="3"/>
  <c r="K67" i="3"/>
  <c r="K66" i="3"/>
  <c r="K65" i="3"/>
  <c r="K64" i="3"/>
  <c r="K63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J43" i="3" l="1"/>
  <c r="K39" i="3"/>
  <c r="K33" i="3"/>
  <c r="K32" i="3"/>
  <c r="K31" i="3"/>
  <c r="K30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2" i="3"/>
  <c r="K11" i="3"/>
  <c r="K10" i="3"/>
  <c r="J11" i="3" l="1"/>
  <c r="H31" i="5" l="1"/>
  <c r="H30" i="5"/>
  <c r="H29" i="5"/>
  <c r="H28" i="5"/>
  <c r="H26" i="5"/>
  <c r="H25" i="5"/>
  <c r="H24" i="5"/>
  <c r="H23" i="5"/>
  <c r="H22" i="5"/>
  <c r="H21" i="5"/>
  <c r="H20" i="5"/>
  <c r="G31" i="5"/>
  <c r="G30" i="5"/>
  <c r="G29" i="5"/>
  <c r="G28" i="5"/>
  <c r="G27" i="5"/>
  <c r="G26" i="5"/>
  <c r="G25" i="5"/>
  <c r="G24" i="5"/>
  <c r="G22" i="5"/>
  <c r="G20" i="5"/>
  <c r="G19" i="5"/>
  <c r="F19" i="5"/>
  <c r="H19" i="5" s="1"/>
  <c r="F265" i="7" l="1"/>
  <c r="F227" i="7"/>
  <c r="F255" i="7"/>
  <c r="F123" i="7"/>
  <c r="F130" i="7"/>
  <c r="F143" i="7"/>
  <c r="F150" i="7"/>
  <c r="F162" i="7"/>
  <c r="F86" i="7"/>
  <c r="F31" i="7"/>
  <c r="G150" i="7"/>
  <c r="H262" i="7"/>
  <c r="G262" i="7"/>
  <c r="H255" i="7"/>
  <c r="H265" i="7" s="1"/>
  <c r="G255" i="7"/>
  <c r="G245" i="7"/>
  <c r="G235" i="7"/>
  <c r="I235" i="7" s="1"/>
  <c r="H227" i="7"/>
  <c r="G227" i="7"/>
  <c r="H162" i="7"/>
  <c r="G162" i="7"/>
  <c r="H143" i="7"/>
  <c r="G143" i="7"/>
  <c r="H123" i="7"/>
  <c r="G123" i="7"/>
  <c r="H66" i="7"/>
  <c r="G66" i="7"/>
  <c r="H39" i="7"/>
  <c r="G39" i="7"/>
  <c r="G31" i="7"/>
  <c r="I31" i="7" s="1"/>
  <c r="I255" i="7" l="1"/>
  <c r="G265" i="7"/>
  <c r="I265" i="7" s="1"/>
  <c r="I162" i="7"/>
  <c r="I143" i="7"/>
  <c r="I123" i="7"/>
  <c r="H24" i="3"/>
  <c r="H12" i="3"/>
  <c r="H15" i="3"/>
  <c r="H18" i="3"/>
  <c r="I45" i="3"/>
  <c r="I52" i="3"/>
  <c r="I82" i="3"/>
  <c r="I83" i="3"/>
  <c r="I84" i="3"/>
  <c r="G84" i="3"/>
  <c r="I72" i="3"/>
  <c r="I63" i="3"/>
  <c r="I57" i="3"/>
  <c r="I53" i="3"/>
  <c r="H44" i="3"/>
  <c r="H52" i="3"/>
  <c r="H53" i="3"/>
  <c r="H57" i="3"/>
  <c r="H63" i="3"/>
  <c r="H72" i="3"/>
  <c r="H82" i="3"/>
  <c r="H83" i="3"/>
  <c r="H84" i="3"/>
  <c r="H45" i="3"/>
  <c r="E6" i="5" l="1"/>
  <c r="D6" i="5"/>
  <c r="G6" i="8"/>
  <c r="H9" i="8"/>
  <c r="H8" i="8"/>
  <c r="H7" i="8"/>
  <c r="H6" i="8"/>
  <c r="G9" i="8"/>
  <c r="G8" i="8"/>
  <c r="G7" i="8"/>
  <c r="E8" i="8"/>
  <c r="C19" i="5"/>
  <c r="C6" i="5"/>
</calcChain>
</file>

<file path=xl/sharedStrings.xml><?xml version="1.0" encoding="utf-8"?>
<sst xmlns="http://schemas.openxmlformats.org/spreadsheetml/2006/main" count="577" uniqueCount="257">
  <si>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</si>
  <si>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</si>
  <si>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</si>
  <si>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</si>
  <si>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</si>
  <si>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</si>
  <si>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</si>
  <si>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</si>
  <si>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</si>
  <si>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</si>
  <si>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</si>
  <si>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</si>
  <si>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</si>
  <si>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</si>
  <si>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</si>
  <si>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</si>
  <si>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</si>
  <si>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</si>
  <si>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</si>
  <si>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</si>
  <si>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</si>
  <si>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</si>
  <si>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</si>
  <si>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</si>
  <si>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</si>
  <si>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</si>
  <si>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</si>
  <si>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</si>
  <si>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</si>
  <si>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</si>
  <si>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</si>
  <si>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</si>
  <si>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</si>
  <si>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</si>
  <si>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</si>
  <si>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</si>
  <si>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</si>
  <si>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</si>
  <si>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</si>
  <si>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</si>
  <si>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</si>
  <si>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</si>
  <si>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</si>
  <si>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</si>
  <si>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</si>
  <si>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</si>
  <si>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</si>
  <si>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</si>
  <si>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</si>
  <si>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</si>
  <si>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</si>
  <si>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</si>
  <si>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</si>
  <si>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</si>
  <si>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</si>
  <si>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</si>
  <si>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</si>
  <si>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</si>
  <si>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</si>
  <si>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</si>
  <si>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IZVRŠENJE FINANCIJSKOG PLANA PRORAČUNSKOG KORISNIKA DRŽAVNOG PRORAČUNA
ZA N. GODINU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</si>
  <si>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</si>
  <si>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</si>
  <si>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</si>
  <si>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</si>
  <si>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</si>
  <si>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 IZVRŠENJE 
1.-12.2023.</t>
  </si>
  <si>
    <t>TEKUĆI PLAN 2024.</t>
  </si>
  <si>
    <t xml:space="preserve"> IZVRŠENJE 
1.-12.2024.</t>
  </si>
  <si>
    <t>09 Obrazovanje</t>
  </si>
  <si>
    <t>0912 Osnovno obrazovanje</t>
  </si>
  <si>
    <t>096 Dodatne usluge u obrazovanju</t>
  </si>
  <si>
    <t>OSTVARENJE/IZVRŠENJE 
2023.</t>
  </si>
  <si>
    <t>19 Prefinanciranje iz ŽP</t>
  </si>
  <si>
    <t>41 Prihodi za posebne namjene</t>
  </si>
  <si>
    <t>45 F.P. i dod. udio u por. na dohodak</t>
  </si>
  <si>
    <t>49 DEC-nedostajuća sredstva</t>
  </si>
  <si>
    <t>51 Državni proračun</t>
  </si>
  <si>
    <t>53 Proračun JLS</t>
  </si>
  <si>
    <t>54 Pomoći iz inozemstva</t>
  </si>
  <si>
    <t>61 Tekuće donacije-korisnici</t>
  </si>
  <si>
    <t>19 Predfinanciranje iz ŽP</t>
  </si>
  <si>
    <t>42 Višak/manjak prihoda korisnici</t>
  </si>
  <si>
    <t>45 F.P. i dod.udio u por. na dohodak</t>
  </si>
  <si>
    <t>61 Tekuće donacije- korisnici</t>
  </si>
  <si>
    <t>REBALANS 2024.</t>
  </si>
  <si>
    <t>12 Višak/manjak prihoda - ZŽ</t>
  </si>
  <si>
    <t xml:space="preserve">OSTVARENJE/IZVRŠENJE 
2024. </t>
  </si>
  <si>
    <t>Plaće za zaposlene</t>
  </si>
  <si>
    <t>Ostali rashodi za zaposlene</t>
  </si>
  <si>
    <t>Doprinosi za mirovinsko osiguranje</t>
  </si>
  <si>
    <t>Doprinosi za obvezno mirovinsko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</si>
  <si>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</si>
  <si>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</si>
  <si>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</si>
  <si>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</si>
  <si>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</si>
  <si>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</si>
  <si>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</si>
  <si>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</si>
  <si>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</si>
  <si>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</si>
  <si>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</si>
  <si>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</si>
  <si>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Intelektualne usluge</t>
  </si>
  <si>
    <t>Zdravstvene i veterinarske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</si>
  <si>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</si>
  <si>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</si>
  <si>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</si>
  <si>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</si>
  <si>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</si>
  <si>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</si>
  <si>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</si>
  <si>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Tekuće donacije</t>
  </si>
  <si>
    <t>Tekuće donacije u naravi</t>
  </si>
  <si>
    <t>Građevinski objekti</t>
  </si>
  <si>
    <t>Postrojenja i oprema</t>
  </si>
  <si>
    <t>Uredska oprema i namještaj</t>
  </si>
  <si>
    <t>Uređaji, strojevi i oprema za ostale namjene</t>
  </si>
  <si>
    <t>Knjige, umjetnička djela i ostale izložbene vrijednosti</t>
  </si>
  <si>
    <t>Knjige</t>
  </si>
  <si>
    <t>Rashodi za dodatna ulaganja na nefinancijskoj imovini</t>
  </si>
  <si>
    <t>Dodatna ulaganja na građevinskim objektima</t>
  </si>
  <si>
    <t xml:space="preserve"> REBALANS 2024.</t>
  </si>
  <si>
    <t>UKUPNO PRIHODI</t>
  </si>
  <si>
    <t>Prihodi poslovanja</t>
  </si>
  <si>
    <t>Pomoći iz inozemstva i od subjekata unutar općeg proračuna</t>
  </si>
  <si>
    <t>Pomoći od inozemnih vlada</t>
  </si>
  <si>
    <t>Tekuće pomoći od inozemnih vlada</t>
  </si>
  <si>
    <t>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</si>
  <si>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</si>
  <si>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</si>
  <si>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</si>
  <si>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</si>
  <si>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Prihodi od upravnih i administrativnih pristojbi, pristojbi po posebnim propisima i naknada</t>
  </si>
  <si>
    <t>Prihodi po posebnim propisima</t>
  </si>
  <si>
    <t>Ostali nespomenuti prihodi</t>
  </si>
  <si>
    <t xml:space="preserve"> Prihodi od prodaje proizvoda i robe te pruženih usluga i prihodi od donacija</t>
  </si>
  <si>
    <t>Prihodi od prodaje proizvoda i robe te pruženih usluga</t>
  </si>
  <si>
    <t>Prihodi od pruženih usluga-OŠ</t>
  </si>
  <si>
    <t>Donacije</t>
  </si>
  <si>
    <t>Tekuće donacije od neprofitnih organizacija-OŠ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</si>
  <si>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</si>
  <si>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</si>
  <si>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</si>
  <si>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</si>
  <si>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</si>
  <si>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</si>
  <si>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</si>
  <si>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</si>
  <si>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Višak prihoda-sredstva uplaćena u nadležni proračun</t>
  </si>
  <si>
    <t>Službena, radna i zaštitna odjeća</t>
  </si>
  <si>
    <t>Troškovi sudskih postupaka</t>
  </si>
  <si>
    <t>Program 2202</t>
  </si>
  <si>
    <t>Osnovno školstvo-standard</t>
  </si>
  <si>
    <t>A2202-01</t>
  </si>
  <si>
    <t>Djelatnost osnovnih škola</t>
  </si>
  <si>
    <t>Funkcija: 0912 Osnovno obrazovanje</t>
  </si>
  <si>
    <t>Izvor financiranja 45: F.P i dod. udio u por. na dohodak</t>
  </si>
  <si>
    <t>Račun rashoda/ izdatka</t>
  </si>
  <si>
    <t>Naziv računa</t>
  </si>
  <si>
    <t>Indeks (6=5/4*100)</t>
  </si>
  <si>
    <t>Uredski materijal i ostali mat. rashodi</t>
  </si>
  <si>
    <t>El. energija</t>
  </si>
  <si>
    <t>Motorni benzin i dizel gorivo</t>
  </si>
  <si>
    <t>Materijal i dijelovi za tekuće i inv. održavanje</t>
  </si>
  <si>
    <t>Usluge tekućeg i inv. održavanja</t>
  </si>
  <si>
    <t>Prijevoz učenika osnovnih škola</t>
  </si>
  <si>
    <t>Ostale zakupnine i najamnine</t>
  </si>
  <si>
    <t>Članarine</t>
  </si>
  <si>
    <t>Ukupno:</t>
  </si>
  <si>
    <t>Izvor financiranja 11: Opći prihodi i primici</t>
  </si>
  <si>
    <t>Uredski materijal</t>
  </si>
  <si>
    <t>K2202-02</t>
  </si>
  <si>
    <t>Nabava proizvedene dugotrajne imovine</t>
  </si>
  <si>
    <t>Izvor financiranja 45: F.P. i dod. udio u por.na dohodak</t>
  </si>
  <si>
    <t>T2202-03</t>
  </si>
  <si>
    <t>Hitne intervencije u osnovnim školama</t>
  </si>
  <si>
    <t>Izvor financiranja 45: F.B. i dod. udio u por. Na dohodak</t>
  </si>
  <si>
    <t>A2202-04</t>
  </si>
  <si>
    <t>Administracija i upravljanje</t>
  </si>
  <si>
    <t>Izvor financiranja 51:Državni proračun</t>
  </si>
  <si>
    <t>Izvorni plan 2023</t>
  </si>
  <si>
    <t>Plaće za redovan rad</t>
  </si>
  <si>
    <t>Doprinosi za OZO</t>
  </si>
  <si>
    <t>Prijevoz na posao i s posla</t>
  </si>
  <si>
    <t>Novčana nak.posl.zbog nezapošlj.osoba s inval.</t>
  </si>
  <si>
    <t>Program 2203</t>
  </si>
  <si>
    <t>Osnovno školstvo-iznad standarda</t>
  </si>
  <si>
    <t>A2203-01</t>
  </si>
  <si>
    <t>Javne potrebe u prosvjeti-korisnici</t>
  </si>
  <si>
    <t>Ostali nespomenuti rashodi</t>
  </si>
  <si>
    <t>A2203-04</t>
  </si>
  <si>
    <t>Podizanje kvalitete i standarda u školstvu</t>
  </si>
  <si>
    <t>Plaće po sudskim presudama</t>
  </si>
  <si>
    <t>Uredski materijal i ostali mat.rashodi</t>
  </si>
  <si>
    <t>Ugovori o djelu</t>
  </si>
  <si>
    <t>Izvor financiranja 41:Prihodi za posebne namjene</t>
  </si>
  <si>
    <t>Izvor financiranja 31:Vlastiti prihodi</t>
  </si>
  <si>
    <t>Materijal I dijelovi za tekuće i inv. održavanje</t>
  </si>
  <si>
    <t>Izvor financiranja 53:Proračun JLS</t>
  </si>
  <si>
    <t>Dodatna ulaganja na građ.objektima</t>
  </si>
  <si>
    <t>Izvor financiranja 42: Višak prihoda</t>
  </si>
  <si>
    <t>Usluge tekućeg i inv.održavanja</t>
  </si>
  <si>
    <t>Izvor financiranja 61: Tekuće donacije - korisnici</t>
  </si>
  <si>
    <t>A2203-27</t>
  </si>
  <si>
    <t>Udžbenici</t>
  </si>
  <si>
    <t>Funkcija: 0960 Dodatne usluge u obrazovanju</t>
  </si>
  <si>
    <t>Izvor financiranja 51: Državni proračun</t>
  </si>
  <si>
    <t>A2203-33</t>
  </si>
  <si>
    <t>Prehrana za učenike</t>
  </si>
  <si>
    <t>Izvor financiranja 51: Državni poračun</t>
  </si>
  <si>
    <t>Namirnice</t>
  </si>
  <si>
    <t>A2203-34</t>
  </si>
  <si>
    <t>Zalihe menstrualnih higijenskih potrepština</t>
  </si>
  <si>
    <t>Materijal za hig. potrebe i njegu</t>
  </si>
  <si>
    <t>Doprinosi na plaće</t>
  </si>
  <si>
    <t>Program 4306</t>
  </si>
  <si>
    <t>Nacionalni EU projekti</t>
  </si>
  <si>
    <t>T4306-03</t>
  </si>
  <si>
    <t>Inkluzija - korak bliže društvu bez prepreka</t>
  </si>
  <si>
    <t xml:space="preserve">Plaće za redovan rad </t>
  </si>
  <si>
    <t xml:space="preserve">Ostali rashodi za zaposlene </t>
  </si>
  <si>
    <t xml:space="preserve">Doprinosi na plaće </t>
  </si>
  <si>
    <t>Izvor financiranja 19: Predfinanciranje iz ŽP</t>
  </si>
  <si>
    <t>Izvor financiranja 54: Pomoći iz inozemstva</t>
  </si>
  <si>
    <t>Rebalans 2024.</t>
  </si>
  <si>
    <t>Tekući plan 2024.</t>
  </si>
  <si>
    <t>Izvršenje 2024.</t>
  </si>
  <si>
    <t>Tekući plan 2024</t>
  </si>
  <si>
    <t>Izvršenje 2024..</t>
  </si>
  <si>
    <t>Službena, radna i zaštitna odjeća i obuća</t>
  </si>
  <si>
    <t>Prijevoz OŠ-troškovi prijevoza</t>
  </si>
  <si>
    <t>Izvor financiranja 12: DEC Višak/manjak prihoda-ZŽ</t>
  </si>
  <si>
    <t>Izvor financiranja 12: DEC Višak/manjak prihoda - ZŽ</t>
  </si>
  <si>
    <t>Račun rashoda i izdataka</t>
  </si>
  <si>
    <t>Indeks (6=574*100)</t>
  </si>
  <si>
    <t>Račun rashoda/izdatka</t>
  </si>
  <si>
    <t>Naziva računa</t>
  </si>
  <si>
    <t>A2203-14</t>
  </si>
  <si>
    <t>Natjecanja i smotre u OŠ</t>
  </si>
  <si>
    <t>Izvor financiranja 110: Opći prihodi i primici</t>
  </si>
  <si>
    <t xml:space="preserve">Uredski materijal </t>
  </si>
  <si>
    <t>Uređaji,strojevi i oprema za ostale namjene</t>
  </si>
  <si>
    <t>T2203-03</t>
  </si>
  <si>
    <t>Kapitalna ulaganja u osnovnim školama</t>
  </si>
  <si>
    <t>Izvor financiranja: 11: Opći prihodi i primici</t>
  </si>
  <si>
    <t xml:space="preserve">Kapitalna ulaganja OŠ </t>
  </si>
  <si>
    <t>Izvor financiranja: 51: Državni proračun</t>
  </si>
  <si>
    <t>Kapitalna ulaganja OŠ Gračac</t>
  </si>
  <si>
    <t>UKUPNO:</t>
  </si>
  <si>
    <t>Ostali nenavedeni rashodi za zaposlene</t>
  </si>
  <si>
    <t>Doprinos za obvezno zdravstveno osiguranje</t>
  </si>
  <si>
    <t>OSTVARENJE/IZVRŠENJE 
1.-12.2024.</t>
  </si>
  <si>
    <t>OSTVARENJE/IZVRŠENJE 
1.-12.2023.</t>
  </si>
  <si>
    <t xml:space="preserve">OSTVARENJE/IZVRŠENJE 
1.-12.2024. </t>
  </si>
  <si>
    <t>Kapitalne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</si>
</sst>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4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12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 applyProtection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 wrapText="1"/>
    </xf>
    <xf numFmtId="164" fontId="0" fillId="0" borderId="3" xfId="0" applyNumberFormat="1" applyBorder="1"/>
    <xf numFmtId="164" fontId="8" fillId="2" borderId="3" xfId="0" applyNumberFormat="1" applyFont="1" applyFill="1" applyBorder="1" applyAlignment="1" applyProtection="1">
      <alignment horizontal="left" vertical="center" wrapText="1"/>
    </xf>
    <xf numFmtId="164" fontId="7" fillId="2" borderId="3" xfId="0" quotePrefix="1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Border="1"/>
    <xf numFmtId="0" fontId="18" fillId="0" borderId="3" xfId="0" applyFont="1" applyBorder="1" applyAlignment="1">
      <alignment vertical="top" wrapText="1"/>
    </xf>
    <xf numFmtId="165" fontId="19" fillId="2" borderId="3" xfId="0" applyNumberFormat="1" applyFont="1" applyFill="1" applyBorder="1" applyAlignment="1" applyProtection="1">
      <alignment vertical="center" wrapText="1"/>
    </xf>
    <xf numFmtId="165" fontId="18" fillId="0" borderId="3" xfId="0" applyNumberFormat="1" applyFont="1" applyBorder="1"/>
    <xf numFmtId="165" fontId="22" fillId="0" borderId="3" xfId="0" applyNumberFormat="1" applyFont="1" applyBorder="1"/>
    <xf numFmtId="165" fontId="18" fillId="0" borderId="3" xfId="0" applyNumberFormat="1" applyFont="1" applyBorder="1" applyAlignment="1">
      <alignment vertical="top" wrapText="1"/>
    </xf>
    <xf numFmtId="164" fontId="19" fillId="2" borderId="3" xfId="0" applyNumberFormat="1" applyFont="1" applyFill="1" applyBorder="1" applyAlignment="1" applyProtection="1">
      <alignment vertical="center" wrapText="1"/>
    </xf>
    <xf numFmtId="164" fontId="24" fillId="0" borderId="3" xfId="0" applyNumberFormat="1" applyFont="1" applyBorder="1"/>
    <xf numFmtId="43" fontId="24" fillId="0" borderId="3" xfId="2" applyFont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164" fontId="23" fillId="0" borderId="3" xfId="0" applyNumberFormat="1" applyFont="1" applyBorder="1"/>
    <xf numFmtId="164" fontId="25" fillId="2" borderId="3" xfId="0" applyNumberFormat="1" applyFont="1" applyFill="1" applyBorder="1" applyAlignment="1">
      <alignment horizontal="right"/>
    </xf>
    <xf numFmtId="164" fontId="22" fillId="0" borderId="3" xfId="0" applyNumberFormat="1" applyFont="1" applyBorder="1" applyAlignment="1">
      <alignment horizontal="right"/>
    </xf>
    <xf numFmtId="164" fontId="22" fillId="0" borderId="3" xfId="0" applyNumberFormat="1" applyFont="1" applyBorder="1"/>
    <xf numFmtId="164" fontId="24" fillId="0" borderId="3" xfId="0" applyNumberFormat="1" applyFont="1" applyBorder="1" applyAlignment="1">
      <alignment vertical="top" wrapText="1"/>
    </xf>
    <xf numFmtId="0" fontId="24" fillId="0" borderId="3" xfId="0" applyFont="1" applyBorder="1"/>
    <xf numFmtId="0" fontId="26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3" fillId="0" borderId="3" xfId="0" applyFont="1" applyBorder="1"/>
    <xf numFmtId="0" fontId="24" fillId="0" borderId="3" xfId="0" applyFont="1" applyBorder="1" applyAlignment="1">
      <alignment vertical="top" wrapText="1"/>
    </xf>
    <xf numFmtId="43" fontId="22" fillId="0" borderId="3" xfId="2" applyFont="1" applyBorder="1" applyAlignment="1">
      <alignment horizontal="right" indent="1"/>
    </xf>
    <xf numFmtId="43" fontId="22" fillId="0" borderId="3" xfId="2" applyFont="1" applyBorder="1" applyAlignment="1">
      <alignment horizontal="right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right" vertical="center" wrapText="1"/>
    </xf>
    <xf numFmtId="164" fontId="5" fillId="2" borderId="3" xfId="0" applyNumberFormat="1" applyFont="1" applyFill="1" applyBorder="1" applyAlignment="1" applyProtection="1">
      <alignment horizontal="right" vertical="center" wrapText="1"/>
    </xf>
    <xf numFmtId="0" fontId="23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3" fillId="0" borderId="3" xfId="0" applyFont="1" applyBorder="1" applyAlignment="1">
      <alignment horizontal="left" vertical="top" wrapText="1"/>
    </xf>
    <xf numFmtId="164" fontId="5" fillId="2" borderId="3" xfId="0" applyNumberFormat="1" applyFont="1" applyFill="1" applyBorder="1" applyAlignment="1"/>
    <xf numFmtId="164" fontId="3" fillId="2" borderId="10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5" fillId="2" borderId="3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8" fillId="0" borderId="0" xfId="0" applyFont="1"/>
    <xf numFmtId="0" fontId="15" fillId="4" borderId="0" xfId="0" applyFont="1" applyFill="1" applyAlignment="1">
      <alignment horizontal="left"/>
    </xf>
    <xf numFmtId="0" fontId="18" fillId="4" borderId="0" xfId="0" applyFont="1" applyFill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/>
    </xf>
    <xf numFmtId="0" fontId="20" fillId="0" borderId="3" xfId="0" applyFont="1" applyBorder="1" applyAlignment="1">
      <alignment vertical="center"/>
    </xf>
    <xf numFmtId="165" fontId="20" fillId="0" borderId="3" xfId="0" applyNumberFormat="1" applyFont="1" applyBorder="1" applyAlignment="1">
      <alignment vertical="center"/>
    </xf>
    <xf numFmtId="165" fontId="20" fillId="0" borderId="3" xfId="0" applyNumberFormat="1" applyFont="1" applyBorder="1" applyAlignment="1">
      <alignment horizontal="right" vertical="center"/>
    </xf>
    <xf numFmtId="2" fontId="20" fillId="0" borderId="3" xfId="0" applyNumberFormat="1" applyFont="1" applyBorder="1" applyAlignment="1">
      <alignment horizontal="right" vertical="center"/>
    </xf>
    <xf numFmtId="0" fontId="28" fillId="0" borderId="3" xfId="0" applyFont="1" applyBorder="1" applyAlignment="1">
      <alignment horizontal="left"/>
    </xf>
    <xf numFmtId="0" fontId="28" fillId="0" borderId="3" xfId="0" applyFont="1" applyBorder="1"/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right"/>
    </xf>
    <xf numFmtId="2" fontId="28" fillId="0" borderId="3" xfId="0" applyNumberFormat="1" applyFont="1" applyBorder="1" applyAlignment="1">
      <alignment horizontal="right"/>
    </xf>
    <xf numFmtId="0" fontId="29" fillId="0" borderId="3" xfId="0" applyFont="1" applyBorder="1" applyAlignment="1">
      <alignment horizontal="left"/>
    </xf>
    <xf numFmtId="165" fontId="29" fillId="0" borderId="3" xfId="0" applyNumberFormat="1" applyFont="1" applyBorder="1"/>
    <xf numFmtId="165" fontId="29" fillId="0" borderId="3" xfId="0" applyNumberFormat="1" applyFont="1" applyBorder="1" applyAlignment="1">
      <alignment horizontal="right"/>
    </xf>
    <xf numFmtId="2" fontId="29" fillId="0" borderId="3" xfId="0" applyNumberFormat="1" applyFont="1" applyBorder="1" applyAlignment="1">
      <alignment horizontal="right"/>
    </xf>
    <xf numFmtId="0" fontId="28" fillId="0" borderId="0" xfId="0" applyFont="1"/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165" fontId="20" fillId="0" borderId="3" xfId="0" applyNumberFormat="1" applyFont="1" applyBorder="1" applyAlignment="1">
      <alignment horizontal="right" vertical="center" wrapText="1"/>
    </xf>
    <xf numFmtId="2" fontId="20" fillId="0" borderId="3" xfId="0" applyNumberFormat="1" applyFont="1" applyBorder="1" applyAlignment="1">
      <alignment vertical="center" wrapText="1"/>
    </xf>
    <xf numFmtId="0" fontId="29" fillId="0" borderId="3" xfId="0" applyFont="1" applyBorder="1"/>
    <xf numFmtId="0" fontId="31" fillId="5" borderId="11" xfId="0" applyFont="1" applyFill="1" applyBorder="1" applyAlignment="1">
      <alignment horizontal="left"/>
    </xf>
    <xf numFmtId="0" fontId="31" fillId="5" borderId="11" xfId="0" applyFont="1" applyFill="1" applyBorder="1"/>
    <xf numFmtId="0" fontId="32" fillId="5" borderId="11" xfId="0" applyFont="1" applyFill="1" applyBorder="1"/>
    <xf numFmtId="0" fontId="33" fillId="5" borderId="0" xfId="0" applyFont="1" applyFill="1"/>
    <xf numFmtId="0" fontId="20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wrapText="1"/>
    </xf>
    <xf numFmtId="0" fontId="29" fillId="5" borderId="11" xfId="0" applyFont="1" applyFill="1" applyBorder="1"/>
    <xf numFmtId="0" fontId="29" fillId="5" borderId="0" xfId="0" applyFont="1" applyFill="1"/>
    <xf numFmtId="0" fontId="29" fillId="5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horizontal="center" vertical="center" wrapText="1"/>
    </xf>
    <xf numFmtId="2" fontId="20" fillId="0" borderId="3" xfId="0" applyNumberFormat="1" applyFont="1" applyBorder="1" applyAlignment="1">
      <alignment horizontal="right" vertical="center" wrapText="1"/>
    </xf>
    <xf numFmtId="165" fontId="28" fillId="0" borderId="3" xfId="0" applyNumberFormat="1" applyFont="1" applyBorder="1" applyAlignment="1">
      <alignment wrapText="1"/>
    </xf>
    <xf numFmtId="0" fontId="15" fillId="2" borderId="0" xfId="0" applyFont="1" applyFill="1"/>
    <xf numFmtId="0" fontId="0" fillId="2" borderId="0" xfId="0" applyFill="1"/>
    <xf numFmtId="0" fontId="15" fillId="4" borderId="14" xfId="0" applyFont="1" applyFill="1" applyBorder="1" applyAlignment="1">
      <alignment horizontal="left"/>
    </xf>
    <xf numFmtId="0" fontId="15" fillId="4" borderId="15" xfId="0" applyFont="1" applyFill="1" applyBorder="1" applyAlignment="1">
      <alignment horizontal="left"/>
    </xf>
    <xf numFmtId="0" fontId="0" fillId="4" borderId="0" xfId="0" applyFill="1"/>
    <xf numFmtId="0" fontId="29" fillId="5" borderId="11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20" fillId="0" borderId="3" xfId="0" applyFont="1" applyBorder="1" applyAlignment="1">
      <alignment horizontal="left" vertical="center"/>
    </xf>
    <xf numFmtId="165" fontId="20" fillId="0" borderId="3" xfId="0" applyNumberFormat="1" applyFont="1" applyBorder="1"/>
    <xf numFmtId="165" fontId="20" fillId="0" borderId="3" xfId="0" applyNumberFormat="1" applyFont="1" applyBorder="1" applyAlignment="1">
      <alignment horizontal="left" vertical="center"/>
    </xf>
    <xf numFmtId="165" fontId="20" fillId="0" borderId="3" xfId="0" applyNumberFormat="1" applyFont="1" applyBorder="1" applyAlignment="1">
      <alignment horizontal="left" vertical="center" wrapText="1"/>
    </xf>
    <xf numFmtId="0" fontId="28" fillId="6" borderId="0" xfId="0" applyFont="1" applyFill="1"/>
    <xf numFmtId="0" fontId="29" fillId="6" borderId="0" xfId="0" applyFont="1" applyFill="1"/>
    <xf numFmtId="0" fontId="29" fillId="6" borderId="0" xfId="0" applyFont="1" applyFill="1" applyAlignment="1">
      <alignment horizontal="center"/>
    </xf>
    <xf numFmtId="0" fontId="19" fillId="6" borderId="3" xfId="0" applyFont="1" applyFill="1" applyBorder="1" applyAlignment="1">
      <alignment vertical="center" wrapText="1"/>
    </xf>
    <xf numFmtId="0" fontId="19" fillId="6" borderId="3" xfId="0" applyFont="1" applyFill="1" applyBorder="1" applyAlignment="1">
      <alignment vertical="center"/>
    </xf>
    <xf numFmtId="0" fontId="19" fillId="6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left"/>
    </xf>
    <xf numFmtId="0" fontId="28" fillId="6" borderId="3" xfId="0" applyFont="1" applyFill="1" applyBorder="1" applyAlignment="1">
      <alignment wrapText="1"/>
    </xf>
    <xf numFmtId="165" fontId="28" fillId="6" borderId="3" xfId="0" applyNumberFormat="1" applyFont="1" applyFill="1" applyBorder="1" applyAlignment="1">
      <alignment wrapText="1"/>
    </xf>
    <xf numFmtId="165" fontId="28" fillId="6" borderId="3" xfId="0" applyNumberFormat="1" applyFont="1" applyFill="1" applyBorder="1"/>
    <xf numFmtId="165" fontId="20" fillId="6" borderId="3" xfId="0" applyNumberFormat="1" applyFont="1" applyFill="1" applyBorder="1"/>
    <xf numFmtId="2" fontId="28" fillId="6" borderId="3" xfId="0" applyNumberFormat="1" applyFont="1" applyFill="1" applyBorder="1" applyAlignment="1">
      <alignment horizontal="right"/>
    </xf>
    <xf numFmtId="0" fontId="29" fillId="6" borderId="3" xfId="0" applyFont="1" applyFill="1" applyBorder="1" applyAlignment="1">
      <alignment horizontal="left"/>
    </xf>
    <xf numFmtId="0" fontId="29" fillId="6" borderId="3" xfId="0" applyFont="1" applyFill="1" applyBorder="1"/>
    <xf numFmtId="165" fontId="29" fillId="6" borderId="3" xfId="0" applyNumberFormat="1" applyFont="1" applyFill="1" applyBorder="1"/>
    <xf numFmtId="165" fontId="19" fillId="6" borderId="3" xfId="0" applyNumberFormat="1" applyFont="1" applyFill="1" applyBorder="1"/>
    <xf numFmtId="2" fontId="29" fillId="6" borderId="3" xfId="0" applyNumberFormat="1" applyFont="1" applyFill="1" applyBorder="1" applyAlignment="1">
      <alignment horizontal="right"/>
    </xf>
    <xf numFmtId="0" fontId="35" fillId="5" borderId="0" xfId="0" applyFont="1" applyFill="1"/>
    <xf numFmtId="0" fontId="36" fillId="0" borderId="0" xfId="0" applyFont="1" applyBorder="1" applyAlignment="1">
      <alignment vertical="center" wrapText="1"/>
    </xf>
    <xf numFmtId="0" fontId="35" fillId="0" borderId="0" xfId="0" applyFont="1"/>
    <xf numFmtId="0" fontId="31" fillId="5" borderId="0" xfId="0" applyFont="1" applyFill="1"/>
    <xf numFmtId="0" fontId="31" fillId="5" borderId="0" xfId="0" applyFont="1" applyFill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23" fillId="0" borderId="0" xfId="0" applyFont="1"/>
    <xf numFmtId="165" fontId="28" fillId="0" borderId="3" xfId="3" applyNumberFormat="1" applyFont="1" applyBorder="1" applyAlignment="1">
      <alignment wrapText="1"/>
    </xf>
    <xf numFmtId="165" fontId="28" fillId="0" borderId="3" xfId="3" applyNumberFormat="1" applyFont="1" applyBorder="1"/>
    <xf numFmtId="165" fontId="29" fillId="0" borderId="3" xfId="3" applyNumberFormat="1" applyFont="1" applyBorder="1"/>
    <xf numFmtId="164" fontId="20" fillId="0" borderId="3" xfId="0" applyNumberFormat="1" applyFont="1" applyBorder="1" applyAlignment="1">
      <alignment vertical="center"/>
    </xf>
    <xf numFmtId="164" fontId="20" fillId="0" borderId="3" xfId="0" applyNumberFormat="1" applyFont="1" applyBorder="1" applyAlignment="1">
      <alignment horizontal="right" vertical="center"/>
    </xf>
    <xf numFmtId="164" fontId="18" fillId="0" borderId="0" xfId="0" applyNumberFormat="1" applyFont="1"/>
    <xf numFmtId="165" fontId="19" fillId="0" borderId="3" xfId="0" applyNumberFormat="1" applyFont="1" applyBorder="1" applyAlignment="1">
      <alignment horizontal="right" vertical="center" wrapText="1"/>
    </xf>
    <xf numFmtId="0" fontId="23" fillId="0" borderId="18" xfId="0" applyFont="1" applyBorder="1" applyAlignment="1">
      <alignment horizontal="left"/>
    </xf>
    <xf numFmtId="0" fontId="31" fillId="5" borderId="19" xfId="0" applyFont="1" applyFill="1" applyBorder="1" applyAlignment="1">
      <alignment horizontal="left"/>
    </xf>
    <xf numFmtId="0" fontId="31" fillId="5" borderId="19" xfId="0" applyFont="1" applyFill="1" applyBorder="1"/>
    <xf numFmtId="0" fontId="29" fillId="5" borderId="19" xfId="0" applyFont="1" applyFill="1" applyBorder="1"/>
    <xf numFmtId="0" fontId="22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2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3" xfId="0" applyFont="1" applyBorder="1" applyAlignment="1">
      <alignment horizontal="center"/>
    </xf>
    <xf numFmtId="164" fontId="18" fillId="0" borderId="3" xfId="0" applyNumberFormat="1" applyFont="1" applyBorder="1"/>
    <xf numFmtId="2" fontId="18" fillId="0" borderId="3" xfId="0" applyNumberFormat="1" applyFont="1" applyBorder="1"/>
    <xf numFmtId="2" fontId="22" fillId="0" borderId="3" xfId="0" applyNumberFormat="1" applyFont="1" applyBorder="1"/>
    <xf numFmtId="0" fontId="29" fillId="0" borderId="3" xfId="0" applyFont="1" applyBorder="1" applyAlignment="1">
      <alignment wrapText="1"/>
    </xf>
    <xf numFmtId="165" fontId="29" fillId="0" borderId="3" xfId="0" applyNumberFormat="1" applyFont="1" applyBorder="1" applyAlignment="1">
      <alignment wrapText="1"/>
    </xf>
    <xf numFmtId="0" fontId="15" fillId="4" borderId="0" xfId="0" applyFont="1" applyFill="1"/>
    <xf numFmtId="164" fontId="18" fillId="0" borderId="3" xfId="0" applyNumberFormat="1" applyFont="1" applyBorder="1" applyAlignment="1">
      <alignment horizontal="left"/>
    </xf>
    <xf numFmtId="164" fontId="22" fillId="0" borderId="3" xfId="0" applyNumberFormat="1" applyFont="1" applyBorder="1" applyAlignment="1">
      <alignment horizontal="left"/>
    </xf>
    <xf numFmtId="2" fontId="22" fillId="0" borderId="3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right"/>
    </xf>
    <xf numFmtId="165" fontId="18" fillId="0" borderId="0" xfId="0" applyNumberFormat="1" applyFont="1"/>
    <xf numFmtId="165" fontId="19" fillId="0" borderId="3" xfId="0" applyNumberFormat="1" applyFont="1" applyBorder="1" applyAlignment="1">
      <alignment vertical="center"/>
    </xf>
    <xf numFmtId="2" fontId="22" fillId="0" borderId="3" xfId="2" applyNumberFormat="1" applyFont="1" applyBorder="1" applyAlignment="1"/>
    <xf numFmtId="2" fontId="24" fillId="0" borderId="3" xfId="2" applyNumberFormat="1" applyFont="1" applyBorder="1" applyAlignment="1"/>
    <xf numFmtId="2" fontId="24" fillId="0" borderId="3" xfId="2" applyNumberFormat="1" applyFont="1" applyBorder="1" applyAlignment="1">
      <alignment vertical="top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23" fillId="0" borderId="10" xfId="0" applyNumberFormat="1" applyFont="1" applyBorder="1"/>
    <xf numFmtId="164" fontId="3" fillId="2" borderId="9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right" vertical="center" wrapText="1"/>
    </xf>
    <xf numFmtId="2" fontId="24" fillId="0" borderId="3" xfId="0" applyNumberFormat="1" applyFont="1" applyBorder="1"/>
    <xf numFmtId="2" fontId="23" fillId="0" borderId="3" xfId="0" applyNumberFormat="1" applyFont="1" applyBorder="1"/>
    <xf numFmtId="2" fontId="24" fillId="0" borderId="3" xfId="0" applyNumberFormat="1" applyFont="1" applyBorder="1" applyAlignment="1">
      <alignment horizontal="right"/>
    </xf>
    <xf numFmtId="2" fontId="23" fillId="0" borderId="3" xfId="0" applyNumberFormat="1" applyFont="1" applyBorder="1" applyAlignment="1">
      <alignment horizontal="right"/>
    </xf>
    <xf numFmtId="2" fontId="24" fillId="0" borderId="3" xfId="0" applyNumberFormat="1" applyFont="1" applyBorder="1" applyAlignment="1">
      <alignment horizontal="right" vertical="top" wrapText="1"/>
    </xf>
    <xf numFmtId="164" fontId="6" fillId="2" borderId="3" xfId="0" applyNumberFormat="1" applyFont="1" applyFill="1" applyBorder="1" applyAlignment="1" applyProtection="1">
      <alignment horizontal="right" vertical="center" wrapText="1"/>
    </xf>
    <xf numFmtId="164" fontId="23" fillId="0" borderId="0" xfId="0" applyNumberFormat="1" applyFont="1" applyAlignment="1">
      <alignment horizontal="right"/>
    </xf>
    <xf numFmtId="2" fontId="5" fillId="2" borderId="3" xfId="0" applyNumberFormat="1" applyFont="1" applyFill="1" applyBorder="1" applyAlignment="1" applyProtection="1">
      <alignment horizontal="right" vertical="center" wrapText="1"/>
    </xf>
    <xf numFmtId="2" fontId="23" fillId="0" borderId="10" xfId="0" applyNumberFormat="1" applyFont="1" applyBorder="1"/>
    <xf numFmtId="2" fontId="23" fillId="0" borderId="10" xfId="0" applyNumberFormat="1" applyFont="1" applyBorder="1" applyAlignment="1">
      <alignment horizontal="right"/>
    </xf>
    <xf numFmtId="0" fontId="37" fillId="2" borderId="9" xfId="0" applyNumberFormat="1" applyFont="1" applyFill="1" applyBorder="1" applyAlignment="1" applyProtection="1">
      <alignment horizontal="right" vertical="center" wrapText="1"/>
    </xf>
    <xf numFmtId="164" fontId="5" fillId="0" borderId="3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 applyProtection="1">
      <alignment vertical="center"/>
    </xf>
    <xf numFmtId="2" fontId="5" fillId="0" borderId="3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 applyProtection="1">
      <alignment vertical="center"/>
    </xf>
    <xf numFmtId="164" fontId="5" fillId="0" borderId="3" xfId="0" applyNumberFormat="1" applyFont="1" applyFill="1" applyBorder="1" applyAlignment="1" applyProtection="1">
      <alignment horizontal="right" wrapText="1"/>
    </xf>
    <xf numFmtId="164" fontId="8" fillId="0" borderId="3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Border="1" applyAlignment="1">
      <alignment horizontal="right"/>
    </xf>
    <xf numFmtId="164" fontId="8" fillId="3" borderId="3" xfId="0" applyNumberFormat="1" applyFont="1" applyFill="1" applyBorder="1" applyAlignment="1" applyProtection="1">
      <alignment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/>
    </xf>
    <xf numFmtId="164" fontId="6" fillId="0" borderId="3" xfId="0" applyNumberFormat="1" applyFont="1" applyFill="1" applyBorder="1" applyAlignment="1" applyProtection="1">
      <alignment horizontal="right" vertical="center" wrapText="1"/>
    </xf>
    <xf numFmtId="164" fontId="5" fillId="3" borderId="3" xfId="0" quotePrefix="1" applyNumberFormat="1" applyFont="1" applyFill="1" applyBorder="1" applyAlignment="1">
      <alignment horizontal="right" wrapText="1"/>
    </xf>
    <xf numFmtId="164" fontId="5" fillId="3" borderId="3" xfId="0" applyNumberFormat="1" applyFont="1" applyFill="1" applyBorder="1" applyAlignment="1" applyProtection="1">
      <alignment horizontal="right" vertical="center" wrapText="1"/>
    </xf>
    <xf numFmtId="164" fontId="5" fillId="3" borderId="3" xfId="0" quotePrefix="1" applyNumberFormat="1" applyFont="1" applyFill="1" applyBorder="1" applyAlignment="1">
      <alignment horizontal="left" wrapText="1"/>
    </xf>
    <xf numFmtId="164" fontId="5" fillId="3" borderId="3" xfId="0" applyNumberFormat="1" applyFont="1" applyFill="1" applyBorder="1" applyAlignment="1" applyProtection="1">
      <alignment horizontal="left" vertical="center" wrapText="1"/>
    </xf>
    <xf numFmtId="164" fontId="8" fillId="3" borderId="3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 applyAlignment="1">
      <alignment horizontal="left"/>
    </xf>
    <xf numFmtId="0" fontId="30" fillId="0" borderId="5" xfId="0" applyFont="1" applyBorder="1" applyAlignment="1">
      <alignment horizontal="left"/>
    </xf>
    <xf numFmtId="0" fontId="34" fillId="0" borderId="13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2" fillId="4" borderId="20" xfId="0" applyFont="1" applyFill="1" applyBorder="1" applyAlignment="1">
      <alignment horizontal="left"/>
    </xf>
    <xf numFmtId="0" fontId="22" fillId="4" borderId="21" xfId="0" applyFont="1" applyFill="1" applyBorder="1" applyAlignment="1">
      <alignment horizontal="left"/>
    </xf>
    <xf numFmtId="0" fontId="22" fillId="4" borderId="7" xfId="0" applyFont="1" applyFill="1" applyBorder="1" applyAlignment="1">
      <alignment horizontal="left"/>
    </xf>
    <xf numFmtId="0" fontId="22" fillId="4" borderId="8" xfId="0" applyFont="1" applyFill="1" applyBorder="1" applyAlignment="1">
      <alignment horizontal="left"/>
    </xf>
    <xf numFmtId="0" fontId="29" fillId="6" borderId="5" xfId="0" applyFont="1" applyFill="1" applyBorder="1" applyAlignment="1">
      <alignment horizontal="left"/>
    </xf>
    <xf numFmtId="0" fontId="34" fillId="0" borderId="16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165" fontId="22" fillId="4" borderId="10" xfId="0" applyNumberFormat="1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/>
    </xf>
    <xf numFmtId="2" fontId="22" fillId="4" borderId="10" xfId="0" applyNumberFormat="1" applyFont="1" applyFill="1" applyBorder="1" applyAlignment="1">
      <alignment horizontal="right"/>
    </xf>
    <xf numFmtId="2" fontId="22" fillId="4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left"/>
    </xf>
    <xf numFmtId="0" fontId="15" fillId="2" borderId="0" xfId="0" applyFont="1" applyFill="1" applyAlignment="1">
      <alignment horizontal="center"/>
    </xf>
    <xf numFmtId="0" fontId="30" fillId="0" borderId="0" xfId="0" applyFont="1" applyAlignment="1">
      <alignment horizontal="left"/>
    </xf>
    <xf numFmtId="0" fontId="8" fillId="0" borderId="12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</cellXfs>
  <cellStyles count="4">
    <cellStyle name="Comma" xfId="2" builtinId="3"/>
    <cellStyle name="Normal" xfId="0" builtinId="0"/>
    <cellStyle name="Obično_List4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"/>
  <sheetViews>
    <sheetView zoomScaleNormal="100" workbookViewId="0">
      <selection activeCell="M24" sqref="M2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253" t="s">
        <v>60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6"/>
    </row>
    <row r="2" spans="2:13" ht="18" customHeight="1" x14ac:dyDescent="0.25"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3"/>
    </row>
    <row r="3" spans="2:13" ht="15.75" customHeight="1" x14ac:dyDescent="0.25">
      <c r="B3" s="253" t="s">
        <v>10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"/>
    </row>
    <row r="4" spans="2:13" ht="18" x14ac:dyDescent="0.25"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4"/>
    </row>
    <row r="5" spans="2:13" ht="18" customHeight="1" x14ac:dyDescent="0.25">
      <c r="B5" s="253" t="s">
        <v>51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4"/>
    </row>
    <row r="6" spans="2:13" ht="18" customHeight="1" x14ac:dyDescent="0.25"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4"/>
    </row>
    <row r="7" spans="2:13" ht="18" customHeight="1" x14ac:dyDescent="0.25">
      <c r="B7" s="277" t="s">
        <v>59</v>
      </c>
      <c r="C7" s="277"/>
      <c r="D7" s="277"/>
      <c r="E7" s="277"/>
      <c r="F7" s="277"/>
      <c r="G7" s="50"/>
      <c r="H7" s="46"/>
      <c r="I7" s="46"/>
      <c r="J7" s="46"/>
      <c r="K7" s="47"/>
      <c r="L7" s="47"/>
    </row>
    <row r="8" spans="2:13" ht="25.5" x14ac:dyDescent="0.25">
      <c r="B8" s="261" t="s">
        <v>6</v>
      </c>
      <c r="C8" s="261"/>
      <c r="D8" s="261"/>
      <c r="E8" s="261"/>
      <c r="F8" s="261"/>
      <c r="G8" s="28" t="s">
        <v>254</v>
      </c>
      <c r="H8" s="28" t="s">
        <v>85</v>
      </c>
      <c r="I8" s="28" t="s">
        <v>67</v>
      </c>
      <c r="J8" s="28" t="s">
        <v>253</v>
      </c>
      <c r="K8" s="28" t="s">
        <v>24</v>
      </c>
      <c r="L8" s="28" t="s">
        <v>49</v>
      </c>
    </row>
    <row r="9" spans="2:13" x14ac:dyDescent="0.25">
      <c r="B9" s="271">
        <v>1</v>
      </c>
      <c r="C9" s="271"/>
      <c r="D9" s="271"/>
      <c r="E9" s="271"/>
      <c r="F9" s="272"/>
      <c r="G9" s="32">
        <v>2</v>
      </c>
      <c r="H9" s="31">
        <v>3</v>
      </c>
      <c r="I9" s="31">
        <v>4</v>
      </c>
      <c r="J9" s="31">
        <v>5</v>
      </c>
      <c r="K9" s="31" t="s">
        <v>34</v>
      </c>
      <c r="L9" s="31" t="s">
        <v>35</v>
      </c>
    </row>
    <row r="10" spans="2:13" x14ac:dyDescent="0.25">
      <c r="B10" s="259" t="s">
        <v>26</v>
      </c>
      <c r="C10" s="260"/>
      <c r="D10" s="260"/>
      <c r="E10" s="260"/>
      <c r="F10" s="269"/>
      <c r="G10" s="236">
        <v>1342310.51</v>
      </c>
      <c r="H10" s="235">
        <v>1509946.8</v>
      </c>
      <c r="I10" s="235">
        <v>1773866.65</v>
      </c>
      <c r="J10" s="235">
        <v>1801643.45</v>
      </c>
      <c r="K10" s="237">
        <v>134.21957412819484</v>
      </c>
      <c r="L10" s="237">
        <v>101.56588997262</v>
      </c>
    </row>
    <row r="11" spans="2:13" x14ac:dyDescent="0.25">
      <c r="B11" s="270" t="s">
        <v>25</v>
      </c>
      <c r="C11" s="269"/>
      <c r="D11" s="269"/>
      <c r="E11" s="269"/>
      <c r="F11" s="269"/>
      <c r="G11" s="2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</row>
    <row r="12" spans="2:13" x14ac:dyDescent="0.25">
      <c r="B12" s="266" t="s">
        <v>0</v>
      </c>
      <c r="C12" s="267"/>
      <c r="D12" s="267"/>
      <c r="E12" s="267"/>
      <c r="F12" s="268"/>
      <c r="G12" s="239">
        <v>1342310.51</v>
      </c>
      <c r="H12" s="238">
        <v>1509946.8</v>
      </c>
      <c r="I12" s="238">
        <v>1773866.65</v>
      </c>
      <c r="J12" s="238">
        <v>1801643.45</v>
      </c>
      <c r="K12" s="238">
        <v>134.21957412819484</v>
      </c>
      <c r="L12" s="238">
        <v>101.56588997262</v>
      </c>
    </row>
    <row r="13" spans="2:13" x14ac:dyDescent="0.25">
      <c r="B13" s="276" t="s">
        <v>27</v>
      </c>
      <c r="C13" s="260"/>
      <c r="D13" s="260"/>
      <c r="E13" s="260"/>
      <c r="F13" s="260"/>
      <c r="G13" s="241">
        <v>1361798.98</v>
      </c>
      <c r="H13" s="235">
        <v>1469491.8599999999</v>
      </c>
      <c r="I13" s="235">
        <v>1583333</v>
      </c>
      <c r="J13" s="235">
        <v>1603201.05</v>
      </c>
      <c r="K13" s="240">
        <v>117.72670368720645</v>
      </c>
      <c r="L13" s="240">
        <v>101.25482447469989</v>
      </c>
    </row>
    <row r="14" spans="2:13" x14ac:dyDescent="0.25">
      <c r="B14" s="274" t="s">
        <v>28</v>
      </c>
      <c r="C14" s="269"/>
      <c r="D14" s="269"/>
      <c r="E14" s="269"/>
      <c r="F14" s="269"/>
      <c r="G14" s="236">
        <v>19941.27</v>
      </c>
      <c r="H14" s="242">
        <v>40454.94</v>
      </c>
      <c r="I14" s="242">
        <v>190533.65</v>
      </c>
      <c r="J14" s="242">
        <v>170391.33</v>
      </c>
      <c r="K14" s="240">
        <v>854.46578878877824</v>
      </c>
      <c r="L14" s="240">
        <v>89.428471033856752</v>
      </c>
    </row>
    <row r="15" spans="2:13" x14ac:dyDescent="0.25">
      <c r="B15" s="19" t="s">
        <v>1</v>
      </c>
      <c r="C15" s="44"/>
      <c r="D15" s="44"/>
      <c r="E15" s="44"/>
      <c r="F15" s="44"/>
      <c r="G15" s="239">
        <v>1381740.25</v>
      </c>
      <c r="H15" s="238">
        <v>1509946.8</v>
      </c>
      <c r="I15" s="238">
        <v>1773866.65</v>
      </c>
      <c r="J15" s="238">
        <v>1773592.3800000001</v>
      </c>
      <c r="K15" s="238">
        <v>128.35931934384919</v>
      </c>
      <c r="L15" s="238">
        <v>99.984538296607596</v>
      </c>
    </row>
    <row r="16" spans="2:13" x14ac:dyDescent="0.25">
      <c r="B16" s="275" t="s">
        <v>2</v>
      </c>
      <c r="C16" s="267"/>
      <c r="D16" s="267"/>
      <c r="E16" s="267"/>
      <c r="F16" s="267"/>
      <c r="G16" s="243">
        <f>G12-G15</f>
        <v>-39429.739999999991</v>
      </c>
      <c r="H16" s="18">
        <f>H10-H15</f>
        <v>0</v>
      </c>
      <c r="I16" s="18">
        <v>0</v>
      </c>
      <c r="J16" s="18">
        <f>J10-J15</f>
        <v>28051.069999999832</v>
      </c>
      <c r="K16" s="18">
        <f>J16/G16*100</f>
        <v>-71.141909634706792</v>
      </c>
      <c r="L16" s="18">
        <v>0</v>
      </c>
    </row>
    <row r="17" spans="1:49" ht="18" x14ac:dyDescent="0.25"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1"/>
    </row>
    <row r="18" spans="1:49" ht="18" customHeight="1" x14ac:dyDescent="0.25">
      <c r="B18" s="258" t="s">
        <v>56</v>
      </c>
      <c r="C18" s="258"/>
      <c r="D18" s="258"/>
      <c r="E18" s="258"/>
      <c r="F18" s="258"/>
      <c r="G18" s="45"/>
      <c r="H18" s="46"/>
      <c r="I18" s="46"/>
      <c r="J18" s="46"/>
      <c r="K18" s="47"/>
      <c r="L18" s="47"/>
      <c r="M18" s="1"/>
    </row>
    <row r="19" spans="1:49" ht="25.5" x14ac:dyDescent="0.25">
      <c r="B19" s="261" t="s">
        <v>6</v>
      </c>
      <c r="C19" s="261"/>
      <c r="D19" s="261"/>
      <c r="E19" s="261"/>
      <c r="F19" s="261"/>
      <c r="G19" s="28" t="s">
        <v>254</v>
      </c>
      <c r="H19" s="2" t="s">
        <v>85</v>
      </c>
      <c r="I19" s="2" t="s">
        <v>67</v>
      </c>
      <c r="J19" s="2" t="s">
        <v>253</v>
      </c>
      <c r="K19" s="2" t="s">
        <v>24</v>
      </c>
      <c r="L19" s="2" t="s">
        <v>49</v>
      </c>
    </row>
    <row r="20" spans="1:49" x14ac:dyDescent="0.25">
      <c r="B20" s="262">
        <v>1</v>
      </c>
      <c r="C20" s="263"/>
      <c r="D20" s="263"/>
      <c r="E20" s="263"/>
      <c r="F20" s="263"/>
      <c r="G20" s="33">
        <v>2</v>
      </c>
      <c r="H20" s="31">
        <v>3</v>
      </c>
      <c r="I20" s="31">
        <v>4</v>
      </c>
      <c r="J20" s="31">
        <v>5</v>
      </c>
      <c r="K20" s="31" t="s">
        <v>34</v>
      </c>
      <c r="L20" s="31" t="s">
        <v>35</v>
      </c>
    </row>
    <row r="21" spans="1:49" ht="15.75" customHeight="1" x14ac:dyDescent="0.25">
      <c r="B21" s="259" t="s">
        <v>29</v>
      </c>
      <c r="C21" s="264"/>
      <c r="D21" s="264"/>
      <c r="E21" s="264"/>
      <c r="F21" s="264"/>
      <c r="G21" s="244">
        <v>0</v>
      </c>
      <c r="H21" s="242">
        <v>0</v>
      </c>
      <c r="I21" s="242">
        <v>0</v>
      </c>
      <c r="J21" s="242">
        <v>0</v>
      </c>
      <c r="K21" s="242">
        <v>0</v>
      </c>
      <c r="L21" s="242">
        <v>0</v>
      </c>
    </row>
    <row r="22" spans="1:49" x14ac:dyDescent="0.25">
      <c r="B22" s="259" t="s">
        <v>30</v>
      </c>
      <c r="C22" s="260"/>
      <c r="D22" s="260"/>
      <c r="E22" s="260"/>
      <c r="F22" s="260"/>
      <c r="G22" s="245">
        <v>0</v>
      </c>
      <c r="H22" s="242">
        <v>0</v>
      </c>
      <c r="I22" s="242">
        <v>0</v>
      </c>
      <c r="J22" s="242">
        <v>0</v>
      </c>
      <c r="K22" s="242">
        <v>0</v>
      </c>
      <c r="L22" s="242">
        <v>0</v>
      </c>
    </row>
    <row r="23" spans="1:49" ht="15" customHeight="1" x14ac:dyDescent="0.25">
      <c r="B23" s="255" t="s">
        <v>50</v>
      </c>
      <c r="C23" s="256"/>
      <c r="D23" s="256"/>
      <c r="E23" s="256"/>
      <c r="F23" s="257"/>
      <c r="G23" s="246">
        <v>0</v>
      </c>
      <c r="H23" s="247">
        <v>0</v>
      </c>
      <c r="I23" s="247">
        <v>0</v>
      </c>
      <c r="J23" s="247">
        <v>0</v>
      </c>
      <c r="K23" s="247">
        <v>0</v>
      </c>
      <c r="L23" s="247">
        <v>0</v>
      </c>
    </row>
    <row r="24" spans="1:49" s="36" customFormat="1" ht="15" customHeight="1" x14ac:dyDescent="0.25">
      <c r="A24"/>
      <c r="B24" s="259" t="s">
        <v>15</v>
      </c>
      <c r="C24" s="260"/>
      <c r="D24" s="260"/>
      <c r="E24" s="260"/>
      <c r="F24" s="260"/>
      <c r="G24" s="241">
        <v>0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6" customFormat="1" ht="15" customHeight="1" x14ac:dyDescent="0.25">
      <c r="A25"/>
      <c r="B25" s="259" t="s">
        <v>55</v>
      </c>
      <c r="C25" s="260"/>
      <c r="D25" s="260"/>
      <c r="E25" s="260"/>
      <c r="F25" s="260"/>
      <c r="G25" s="241">
        <v>14472.02</v>
      </c>
      <c r="H25" s="242">
        <v>14472.02</v>
      </c>
      <c r="I25" s="242">
        <v>14472.02</v>
      </c>
      <c r="J25" s="242">
        <v>2602.73</v>
      </c>
      <c r="K25" s="242">
        <f>J25/G25*100</f>
        <v>17.984566079925262</v>
      </c>
      <c r="L25" s="242">
        <f>J25/I25*100</f>
        <v>17.984566079925262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3" customFormat="1" x14ac:dyDescent="0.25">
      <c r="A26" s="42"/>
      <c r="B26" s="255" t="s">
        <v>57</v>
      </c>
      <c r="C26" s="256"/>
      <c r="D26" s="256"/>
      <c r="E26" s="256"/>
      <c r="F26" s="257"/>
      <c r="G26" s="248">
        <v>0</v>
      </c>
      <c r="H26" s="249">
        <v>0</v>
      </c>
      <c r="I26" s="249">
        <v>0</v>
      </c>
      <c r="J26" s="249">
        <v>0</v>
      </c>
      <c r="K26" s="249">
        <v>0</v>
      </c>
      <c r="L26" s="249">
        <v>0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</row>
    <row r="27" spans="1:49" x14ac:dyDescent="0.25">
      <c r="B27" s="273" t="s">
        <v>58</v>
      </c>
      <c r="C27" s="273"/>
      <c r="D27" s="273"/>
      <c r="E27" s="273"/>
      <c r="F27" s="273"/>
      <c r="G27" s="250">
        <v>14472.02</v>
      </c>
      <c r="H27" s="250">
        <v>14472.02</v>
      </c>
      <c r="I27" s="250">
        <v>14472.02</v>
      </c>
      <c r="J27" s="238">
        <v>2602.73</v>
      </c>
      <c r="K27" s="238">
        <v>17.98</v>
      </c>
      <c r="L27" s="238">
        <v>17.98</v>
      </c>
    </row>
    <row r="29" spans="1:49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4"/>
    </row>
    <row r="30" spans="1:49" x14ac:dyDescent="0.25">
      <c r="B30" s="251" t="s">
        <v>61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</row>
    <row r="31" spans="1:49" ht="15" customHeight="1" x14ac:dyDescent="0.25">
      <c r="B31" s="251" t="s">
        <v>62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/>
    </row>
    <row r="32" spans="1:49" ht="15" customHeight="1" x14ac:dyDescent="0.25">
      <c r="B32" s="251" t="s">
        <v>63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</row>
    <row r="33" spans="2:12" ht="15" customHeight="1" x14ac:dyDescent="0.25">
      <c r="B33" s="251" t="s">
        <v>64</v>
      </c>
      <c r="C33" s="251"/>
      <c r="D33" s="251"/>
      <c r="E33" s="251"/>
      <c r="F33" s="251"/>
      <c r="G33" s="251"/>
      <c r="H33" s="251"/>
      <c r="I33" s="251"/>
      <c r="J33" s="251"/>
      <c r="K33" s="251"/>
      <c r="L33" s="251"/>
    </row>
    <row r="34" spans="2:12" ht="36.75" customHeight="1" x14ac:dyDescent="0.25"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</row>
    <row r="35" spans="2:12" ht="15" customHeight="1" x14ac:dyDescent="0.25">
      <c r="B35" s="265" t="s">
        <v>65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</row>
    <row r="36" spans="2:12" x14ac:dyDescent="0.25"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</row>
  </sheetData>
  <mergeCells count="31"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workbookViewId="0">
      <selection activeCell="G12" sqref="G12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53" t="s">
        <v>37</v>
      </c>
      <c r="C2" s="253"/>
      <c r="D2" s="253"/>
      <c r="E2" s="253"/>
      <c r="F2" s="253"/>
      <c r="G2" s="253"/>
      <c r="H2" s="253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33.75" customHeight="1" x14ac:dyDescent="0.25">
      <c r="B4" s="35" t="s">
        <v>6</v>
      </c>
      <c r="C4" s="35" t="s">
        <v>254</v>
      </c>
      <c r="D4" s="35" t="s">
        <v>85</v>
      </c>
      <c r="E4" s="35" t="s">
        <v>67</v>
      </c>
      <c r="F4" s="35" t="s">
        <v>253</v>
      </c>
      <c r="G4" s="35" t="s">
        <v>24</v>
      </c>
      <c r="H4" s="35" t="s">
        <v>49</v>
      </c>
    </row>
    <row r="5" spans="2:8" x14ac:dyDescent="0.25">
      <c r="B5" s="35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34</v>
      </c>
      <c r="H5" s="37" t="s">
        <v>35</v>
      </c>
    </row>
    <row r="6" spans="2:8" x14ac:dyDescent="0.25">
      <c r="B6" s="58" t="s">
        <v>47</v>
      </c>
      <c r="C6" s="66">
        <f>C7+C9+C10+C11+C12+C13+C14+C15+C16+C17+C18</f>
        <v>1342310.5099999998</v>
      </c>
      <c r="D6" s="70">
        <f>D7+D9+D10+D11+D12+D13+D14+D15+D16+D17+D18</f>
        <v>1509946.7999999998</v>
      </c>
      <c r="E6" s="70">
        <f>E7+E8+E9+E10+E11+E12+E13+E14+E15+E16+E17+E18</f>
        <v>1773866.65</v>
      </c>
      <c r="F6" s="70">
        <f>F7+F8+F9+F10+F11+F12+F13+F14+F15+F16+F17+F18</f>
        <v>1801643.45</v>
      </c>
      <c r="G6" s="206">
        <f>F6/C6*100</f>
        <v>134.21957412819486</v>
      </c>
      <c r="H6" s="206">
        <f>F6/E6*100</f>
        <v>101.56588997262</v>
      </c>
    </row>
    <row r="7" spans="2:8" x14ac:dyDescent="0.25">
      <c r="B7" s="59" t="s">
        <v>17</v>
      </c>
      <c r="C7" s="67">
        <v>25126.07</v>
      </c>
      <c r="D7" s="52">
        <v>5412.45</v>
      </c>
      <c r="E7" s="52">
        <v>52819.47</v>
      </c>
      <c r="F7" s="71">
        <v>52808.98</v>
      </c>
      <c r="G7" s="206">
        <f t="shared" ref="G7:G18" si="0">F7/C7*100</f>
        <v>210.17604424408597</v>
      </c>
      <c r="H7" s="206">
        <f t="shared" ref="H7:H18" si="1">F7/E7*100</f>
        <v>99.980139899169757</v>
      </c>
    </row>
    <row r="8" spans="2:8" x14ac:dyDescent="0.25">
      <c r="B8" s="59" t="s">
        <v>86</v>
      </c>
      <c r="C8" s="67">
        <v>0</v>
      </c>
      <c r="D8" s="52">
        <v>0</v>
      </c>
      <c r="E8" s="52">
        <v>51224.59</v>
      </c>
      <c r="F8" s="71">
        <v>51224.59</v>
      </c>
      <c r="G8" s="206">
        <v>0</v>
      </c>
      <c r="H8" s="206">
        <f t="shared" si="1"/>
        <v>100</v>
      </c>
    </row>
    <row r="9" spans="2:8" x14ac:dyDescent="0.25">
      <c r="B9" s="60" t="s">
        <v>73</v>
      </c>
      <c r="C9" s="67">
        <v>10598.35</v>
      </c>
      <c r="D9" s="52">
        <v>2310.9299999999998</v>
      </c>
      <c r="E9" s="52">
        <v>6750.21</v>
      </c>
      <c r="F9" s="71">
        <v>0</v>
      </c>
      <c r="G9" s="206">
        <f t="shared" si="0"/>
        <v>0</v>
      </c>
      <c r="H9" s="206">
        <f t="shared" si="1"/>
        <v>0</v>
      </c>
    </row>
    <row r="10" spans="2:8" x14ac:dyDescent="0.25">
      <c r="B10" s="61" t="s">
        <v>23</v>
      </c>
      <c r="C10" s="67">
        <v>0</v>
      </c>
      <c r="D10" s="52">
        <v>2357.44</v>
      </c>
      <c r="E10" s="52">
        <v>2357.44</v>
      </c>
      <c r="F10" s="71">
        <v>1470.77</v>
      </c>
      <c r="G10" s="206">
        <v>0</v>
      </c>
      <c r="H10" s="206">
        <f t="shared" si="1"/>
        <v>62.388438305959006</v>
      </c>
    </row>
    <row r="11" spans="2:8" x14ac:dyDescent="0.25">
      <c r="B11" s="61" t="s">
        <v>74</v>
      </c>
      <c r="C11" s="67">
        <v>781.17</v>
      </c>
      <c r="D11" s="52">
        <v>500</v>
      </c>
      <c r="E11" s="52">
        <v>500</v>
      </c>
      <c r="F11" s="71">
        <v>130</v>
      </c>
      <c r="G11" s="206">
        <f t="shared" si="0"/>
        <v>16.641704110500914</v>
      </c>
      <c r="H11" s="206">
        <f t="shared" si="1"/>
        <v>26</v>
      </c>
    </row>
    <row r="12" spans="2:8" x14ac:dyDescent="0.25">
      <c r="B12" s="59" t="s">
        <v>82</v>
      </c>
      <c r="C12" s="67">
        <v>4989.2</v>
      </c>
      <c r="D12" s="52">
        <v>14472.02</v>
      </c>
      <c r="E12" s="53">
        <v>14472.02</v>
      </c>
      <c r="F12" s="71">
        <v>14472.02</v>
      </c>
      <c r="G12" s="206">
        <f t="shared" si="0"/>
        <v>290.06694460033674</v>
      </c>
      <c r="H12" s="206">
        <f t="shared" si="1"/>
        <v>100</v>
      </c>
    </row>
    <row r="13" spans="2:8" x14ac:dyDescent="0.25">
      <c r="B13" s="59" t="s">
        <v>75</v>
      </c>
      <c r="C13" s="67">
        <v>286679.71999999997</v>
      </c>
      <c r="D13" s="52">
        <v>279543.15000000002</v>
      </c>
      <c r="E13" s="53">
        <v>385620.82</v>
      </c>
      <c r="F13" s="71">
        <v>349555.21</v>
      </c>
      <c r="G13" s="206">
        <f t="shared" si="0"/>
        <v>121.93231177984967</v>
      </c>
      <c r="H13" s="206">
        <f t="shared" si="1"/>
        <v>90.647390356153494</v>
      </c>
    </row>
    <row r="14" spans="2:8" x14ac:dyDescent="0.25">
      <c r="B14" s="59" t="s">
        <v>76</v>
      </c>
      <c r="C14" s="67">
        <v>0</v>
      </c>
      <c r="D14" s="52">
        <v>0</v>
      </c>
      <c r="E14" s="53">
        <v>0</v>
      </c>
      <c r="F14" s="71">
        <v>0</v>
      </c>
      <c r="G14" s="206">
        <v>0</v>
      </c>
      <c r="H14" s="206">
        <v>0</v>
      </c>
    </row>
    <row r="15" spans="2:8" x14ac:dyDescent="0.25">
      <c r="B15" s="59" t="s">
        <v>77</v>
      </c>
      <c r="C15" s="67">
        <v>1005081.33</v>
      </c>
      <c r="D15" s="52">
        <v>1174176.19</v>
      </c>
      <c r="E15" s="53">
        <v>1245271.42</v>
      </c>
      <c r="F15" s="71">
        <v>1330979.49</v>
      </c>
      <c r="G15" s="206">
        <f t="shared" si="0"/>
        <v>132.42505360237863</v>
      </c>
      <c r="H15" s="206">
        <f t="shared" si="1"/>
        <v>106.88268184939152</v>
      </c>
    </row>
    <row r="16" spans="2:8" x14ac:dyDescent="0.25">
      <c r="B16" s="59" t="s">
        <v>78</v>
      </c>
      <c r="C16" s="67">
        <v>1495</v>
      </c>
      <c r="D16" s="52">
        <v>5148.49</v>
      </c>
      <c r="E16" s="53">
        <v>5148.49</v>
      </c>
      <c r="F16" s="71">
        <v>0</v>
      </c>
      <c r="G16" s="206">
        <f t="shared" si="0"/>
        <v>0</v>
      </c>
      <c r="H16" s="206">
        <f t="shared" si="1"/>
        <v>0</v>
      </c>
    </row>
    <row r="17" spans="2:11" x14ac:dyDescent="0.25">
      <c r="B17" s="59" t="s">
        <v>79</v>
      </c>
      <c r="C17" s="67">
        <v>7539.67</v>
      </c>
      <c r="D17" s="52">
        <v>25976.13</v>
      </c>
      <c r="E17" s="53">
        <v>9652.19</v>
      </c>
      <c r="F17" s="71">
        <v>952.39</v>
      </c>
      <c r="G17" s="206">
        <f t="shared" si="0"/>
        <v>12.631719955913191</v>
      </c>
      <c r="H17" s="206">
        <f t="shared" si="1"/>
        <v>9.8670871584583395</v>
      </c>
    </row>
    <row r="18" spans="2:11" ht="15.75" customHeight="1" x14ac:dyDescent="0.25">
      <c r="B18" s="59" t="s">
        <v>80</v>
      </c>
      <c r="C18" s="67">
        <v>20</v>
      </c>
      <c r="D18" s="52">
        <v>50</v>
      </c>
      <c r="E18" s="53">
        <v>50</v>
      </c>
      <c r="F18" s="71">
        <v>50</v>
      </c>
      <c r="G18" s="206">
        <f t="shared" si="0"/>
        <v>250</v>
      </c>
      <c r="H18" s="206">
        <f t="shared" si="1"/>
        <v>100</v>
      </c>
    </row>
    <row r="19" spans="2:11" ht="15.75" customHeight="1" x14ac:dyDescent="0.25">
      <c r="B19" s="58" t="s">
        <v>48</v>
      </c>
      <c r="C19" s="68">
        <f>C20+C22+C23+C24+C25+C26+C27+C28+C29+C30+C31</f>
        <v>1381740.25</v>
      </c>
      <c r="D19" s="75">
        <v>1509946.8</v>
      </c>
      <c r="E19" s="75">
        <v>1773866.65</v>
      </c>
      <c r="F19" s="76">
        <f>F20+F21+F22+F23+F24+F25+F26+F27+F28+F29+F30+F31</f>
        <v>1773592.3800000001</v>
      </c>
      <c r="G19" s="77">
        <f>F19/C19*100</f>
        <v>128.35931934384919</v>
      </c>
      <c r="H19" s="217">
        <f t="shared" ref="H19:H26" si="2">F19/E19*100</f>
        <v>99.984538296607596</v>
      </c>
    </row>
    <row r="20" spans="2:11" x14ac:dyDescent="0.25">
      <c r="B20" s="59" t="s">
        <v>17</v>
      </c>
      <c r="C20" s="67">
        <v>25126.07</v>
      </c>
      <c r="D20" s="52">
        <v>5412.45</v>
      </c>
      <c r="E20" s="52">
        <v>52819.47</v>
      </c>
      <c r="F20" s="71">
        <v>52808.98</v>
      </c>
      <c r="G20" s="71">
        <f>F20/C20*100</f>
        <v>210.17604424408597</v>
      </c>
      <c r="H20" s="218">
        <f t="shared" si="2"/>
        <v>99.980139899169757</v>
      </c>
    </row>
    <row r="21" spans="2:11" x14ac:dyDescent="0.25">
      <c r="B21" s="59" t="s">
        <v>86</v>
      </c>
      <c r="C21" s="67">
        <v>0</v>
      </c>
      <c r="D21" s="52"/>
      <c r="E21" s="52">
        <v>51224.59</v>
      </c>
      <c r="F21" s="71">
        <v>51224.59</v>
      </c>
      <c r="G21" s="71">
        <v>0</v>
      </c>
      <c r="H21" s="218">
        <f t="shared" si="2"/>
        <v>100</v>
      </c>
    </row>
    <row r="22" spans="2:11" x14ac:dyDescent="0.25">
      <c r="B22" s="62" t="s">
        <v>81</v>
      </c>
      <c r="C22" s="67">
        <v>10598.35</v>
      </c>
      <c r="D22" s="52">
        <v>2310.9299999999998</v>
      </c>
      <c r="E22" s="52">
        <v>6750.21</v>
      </c>
      <c r="F22" s="71">
        <v>0</v>
      </c>
      <c r="G22" s="71">
        <f>F22/C22*100</f>
        <v>0</v>
      </c>
      <c r="H22" s="218">
        <f t="shared" si="2"/>
        <v>0</v>
      </c>
    </row>
    <row r="23" spans="2:11" x14ac:dyDescent="0.25">
      <c r="B23" s="62" t="s">
        <v>23</v>
      </c>
      <c r="C23" s="67">
        <v>0</v>
      </c>
      <c r="D23" s="52">
        <v>2357.44</v>
      </c>
      <c r="E23" s="52">
        <v>2357.44</v>
      </c>
      <c r="F23" s="71">
        <v>197.55</v>
      </c>
      <c r="G23" s="71">
        <v>0</v>
      </c>
      <c r="H23" s="218">
        <f t="shared" si="2"/>
        <v>8.3798527215963077</v>
      </c>
    </row>
    <row r="24" spans="2:11" x14ac:dyDescent="0.25">
      <c r="B24" s="59" t="s">
        <v>74</v>
      </c>
      <c r="C24" s="67">
        <v>781.17</v>
      </c>
      <c r="D24" s="52">
        <v>500</v>
      </c>
      <c r="E24" s="53">
        <v>500</v>
      </c>
      <c r="F24" s="71">
        <v>0</v>
      </c>
      <c r="G24" s="71">
        <f t="shared" ref="G24:G31" si="3">F24/C24*100</f>
        <v>0</v>
      </c>
      <c r="H24" s="218">
        <f t="shared" si="2"/>
        <v>0</v>
      </c>
    </row>
    <row r="25" spans="2:11" x14ac:dyDescent="0.25">
      <c r="B25" s="63" t="s">
        <v>82</v>
      </c>
      <c r="C25" s="67">
        <v>4989.2</v>
      </c>
      <c r="D25" s="52">
        <v>14472.02</v>
      </c>
      <c r="E25" s="53">
        <v>14472.02</v>
      </c>
      <c r="F25" s="71">
        <v>12183.05</v>
      </c>
      <c r="G25" s="71">
        <f t="shared" si="3"/>
        <v>244.18844704561855</v>
      </c>
      <c r="H25" s="218">
        <f t="shared" si="2"/>
        <v>84.183479569541774</v>
      </c>
    </row>
    <row r="26" spans="2:11" x14ac:dyDescent="0.25">
      <c r="B26" s="59" t="s">
        <v>83</v>
      </c>
      <c r="C26" s="67">
        <v>296033.36</v>
      </c>
      <c r="D26" s="52">
        <v>279543.15000000002</v>
      </c>
      <c r="E26" s="53">
        <v>385620.82</v>
      </c>
      <c r="F26" s="71">
        <v>369472.16</v>
      </c>
      <c r="G26" s="71">
        <f t="shared" si="3"/>
        <v>124.80760952076481</v>
      </c>
      <c r="H26" s="218">
        <f t="shared" si="2"/>
        <v>95.81229561204708</v>
      </c>
    </row>
    <row r="27" spans="2:11" x14ac:dyDescent="0.25">
      <c r="B27" s="63" t="s">
        <v>76</v>
      </c>
      <c r="C27" s="67">
        <v>38605.56</v>
      </c>
      <c r="D27" s="52">
        <v>0</v>
      </c>
      <c r="E27" s="53">
        <v>0</v>
      </c>
      <c r="F27" s="71">
        <v>0</v>
      </c>
      <c r="G27" s="71">
        <f t="shared" si="3"/>
        <v>0</v>
      </c>
      <c r="H27" s="218">
        <v>0</v>
      </c>
    </row>
    <row r="28" spans="2:11" x14ac:dyDescent="0.25">
      <c r="B28" s="59" t="s">
        <v>77</v>
      </c>
      <c r="C28" s="67">
        <v>996551.87</v>
      </c>
      <c r="D28" s="52">
        <v>1174176.19</v>
      </c>
      <c r="E28" s="53">
        <v>1245271.42</v>
      </c>
      <c r="F28" s="71">
        <v>1281886.8700000001</v>
      </c>
      <c r="G28" s="71">
        <f t="shared" si="3"/>
        <v>128.63222764310302</v>
      </c>
      <c r="H28" s="218">
        <f>F28/E28*100</f>
        <v>102.94035897812543</v>
      </c>
    </row>
    <row r="29" spans="2:11" x14ac:dyDescent="0.25">
      <c r="B29" s="64" t="s">
        <v>78</v>
      </c>
      <c r="C29" s="67">
        <v>1495</v>
      </c>
      <c r="D29" s="71">
        <v>5148.49</v>
      </c>
      <c r="E29" s="71">
        <v>5148.49</v>
      </c>
      <c r="F29" s="71">
        <v>0</v>
      </c>
      <c r="G29" s="71">
        <f t="shared" si="3"/>
        <v>0</v>
      </c>
      <c r="H29" s="218">
        <f>F29/E29*100</f>
        <v>0</v>
      </c>
    </row>
    <row r="30" spans="2:11" ht="15" customHeight="1" x14ac:dyDescent="0.25">
      <c r="B30" s="65" t="s">
        <v>79</v>
      </c>
      <c r="C30" s="69">
        <v>7539.67</v>
      </c>
      <c r="D30" s="78">
        <v>25976.13</v>
      </c>
      <c r="E30" s="78">
        <v>9652.19</v>
      </c>
      <c r="F30" s="78">
        <v>5794.18</v>
      </c>
      <c r="G30" s="78">
        <f t="shared" si="3"/>
        <v>76.849252022966525</v>
      </c>
      <c r="H30" s="219">
        <f>F30/E30*100</f>
        <v>60.029692743304885</v>
      </c>
      <c r="I30" s="30"/>
      <c r="J30" s="30"/>
      <c r="K30" s="30"/>
    </row>
    <row r="31" spans="2:11" x14ac:dyDescent="0.25">
      <c r="B31" s="65" t="s">
        <v>84</v>
      </c>
      <c r="C31" s="69">
        <v>20</v>
      </c>
      <c r="D31" s="78">
        <v>50</v>
      </c>
      <c r="E31" s="78">
        <v>50</v>
      </c>
      <c r="F31" s="78">
        <v>25</v>
      </c>
      <c r="G31" s="78">
        <f t="shared" si="3"/>
        <v>125</v>
      </c>
      <c r="H31" s="219">
        <f>F31/E31*100</f>
        <v>50</v>
      </c>
      <c r="I31" s="30"/>
      <c r="J31" s="30"/>
      <c r="K31" s="30"/>
    </row>
    <row r="32" spans="2:11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zoomScale="90" zoomScaleNormal="90" workbookViewId="0">
      <selection activeCell="Q39" sqref="Q3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51.5703125" customWidth="1"/>
    <col min="7" max="10" width="25.28515625" customWidth="1"/>
    <col min="11" max="12" width="15.7109375" customWidth="1"/>
  </cols>
  <sheetData>
    <row r="1" spans="2:12" ht="18" x14ac:dyDescent="0.25"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2:12" ht="15.75" customHeight="1" x14ac:dyDescent="0.25">
      <c r="B2" s="253" t="s">
        <v>10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2:12" ht="18" x14ac:dyDescent="0.25"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2:12" ht="15.75" customHeight="1" x14ac:dyDescent="0.25">
      <c r="B4" s="253" t="s">
        <v>53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2:12" ht="18" x14ac:dyDescent="0.25"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</row>
    <row r="6" spans="2:12" ht="15.75" customHeight="1" x14ac:dyDescent="0.25">
      <c r="B6" s="253" t="s">
        <v>36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</row>
    <row r="7" spans="2:12" ht="18" x14ac:dyDescent="0.25"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</row>
    <row r="8" spans="2:12" ht="45" customHeight="1" x14ac:dyDescent="0.25">
      <c r="B8" s="284" t="s">
        <v>6</v>
      </c>
      <c r="C8" s="285"/>
      <c r="D8" s="285"/>
      <c r="E8" s="285"/>
      <c r="F8" s="286"/>
      <c r="G8" s="35" t="s">
        <v>254</v>
      </c>
      <c r="H8" s="35" t="s">
        <v>123</v>
      </c>
      <c r="I8" s="35" t="s">
        <v>67</v>
      </c>
      <c r="J8" s="35" t="s">
        <v>253</v>
      </c>
      <c r="K8" s="35" t="s">
        <v>24</v>
      </c>
      <c r="L8" s="35" t="s">
        <v>49</v>
      </c>
    </row>
    <row r="9" spans="2:12" x14ac:dyDescent="0.25">
      <c r="B9" s="278">
        <v>1</v>
      </c>
      <c r="C9" s="279"/>
      <c r="D9" s="279"/>
      <c r="E9" s="279"/>
      <c r="F9" s="280"/>
      <c r="G9" s="37">
        <v>2</v>
      </c>
      <c r="H9" s="37">
        <v>3</v>
      </c>
      <c r="I9" s="37">
        <v>4</v>
      </c>
      <c r="J9" s="37">
        <v>5</v>
      </c>
      <c r="K9" s="37" t="s">
        <v>34</v>
      </c>
      <c r="L9" s="37" t="s">
        <v>35</v>
      </c>
    </row>
    <row r="10" spans="2:12" ht="23.25" customHeight="1" x14ac:dyDescent="0.25">
      <c r="B10" s="5"/>
      <c r="C10" s="5"/>
      <c r="D10" s="5"/>
      <c r="E10" s="5"/>
      <c r="F10" s="5" t="s">
        <v>124</v>
      </c>
      <c r="G10" s="73">
        <v>1342310.51</v>
      </c>
      <c r="H10" s="73">
        <v>1509946.8</v>
      </c>
      <c r="I10" s="73">
        <v>1773866.65</v>
      </c>
      <c r="J10" s="96">
        <v>1801643.45</v>
      </c>
      <c r="K10" s="225">
        <f>J10/G10*100</f>
        <v>134.21957412819484</v>
      </c>
      <c r="L10" s="227">
        <f>J10/I10*100</f>
        <v>101.56588997262</v>
      </c>
    </row>
    <row r="11" spans="2:12" ht="21" customHeight="1" x14ac:dyDescent="0.25">
      <c r="B11" s="5">
        <v>6</v>
      </c>
      <c r="C11" s="5"/>
      <c r="D11" s="5"/>
      <c r="E11" s="5"/>
      <c r="F11" s="5" t="s">
        <v>125</v>
      </c>
      <c r="G11" s="73">
        <v>1342310.51</v>
      </c>
      <c r="H11" s="96">
        <v>1509946.8</v>
      </c>
      <c r="I11" s="73">
        <f>I12+I21+I24+I30+I39</f>
        <v>1773866.65</v>
      </c>
      <c r="J11" s="96">
        <f>J12+J21+J24+J30</f>
        <v>1801643.45</v>
      </c>
      <c r="K11" s="225">
        <f>J11/G11*100</f>
        <v>134.21957412819484</v>
      </c>
      <c r="L11" s="227">
        <f>J11/I11*100</f>
        <v>101.56588997262</v>
      </c>
    </row>
    <row r="12" spans="2:12" ht="27.75" customHeight="1" x14ac:dyDescent="0.25">
      <c r="B12" s="5"/>
      <c r="C12" s="5">
        <v>63</v>
      </c>
      <c r="D12" s="5"/>
      <c r="E12" s="5"/>
      <c r="F12" s="5" t="s">
        <v>126</v>
      </c>
      <c r="G12" s="73">
        <v>1018475.65</v>
      </c>
      <c r="H12" s="73">
        <f>H13+H15+H18</f>
        <v>1205300.81</v>
      </c>
      <c r="I12" s="73">
        <f>I13+I15+I18</f>
        <v>1190072.1000000001</v>
      </c>
      <c r="J12" s="74">
        <v>1252837.3</v>
      </c>
      <c r="K12" s="225">
        <f>J12/G12*100</f>
        <v>123.01102142206346</v>
      </c>
      <c r="L12" s="227">
        <f>J12/I12*100</f>
        <v>105.274067008209</v>
      </c>
    </row>
    <row r="13" spans="2:12" x14ac:dyDescent="0.25">
      <c r="B13" s="16"/>
      <c r="C13" s="16"/>
      <c r="D13" s="16">
        <v>631</v>
      </c>
      <c r="E13" s="16"/>
      <c r="F13" s="16" t="s">
        <v>127</v>
      </c>
      <c r="G13" s="73">
        <v>0</v>
      </c>
      <c r="H13" s="52">
        <v>0</v>
      </c>
      <c r="I13" s="52">
        <v>0</v>
      </c>
      <c r="J13" s="71">
        <v>0</v>
      </c>
      <c r="K13" s="224">
        <v>0</v>
      </c>
      <c r="L13" s="226">
        <v>0</v>
      </c>
    </row>
    <row r="14" spans="2:12" x14ac:dyDescent="0.25">
      <c r="B14" s="6"/>
      <c r="C14" s="6"/>
      <c r="D14" s="6"/>
      <c r="E14" s="6">
        <v>6311</v>
      </c>
      <c r="F14" s="6" t="s">
        <v>128</v>
      </c>
      <c r="G14" s="52">
        <v>0</v>
      </c>
      <c r="H14" s="52">
        <v>0</v>
      </c>
      <c r="I14" s="52">
        <v>0</v>
      </c>
      <c r="J14" s="71">
        <v>0</v>
      </c>
      <c r="K14" s="224">
        <v>0</v>
      </c>
      <c r="L14" s="226">
        <v>0</v>
      </c>
    </row>
    <row r="15" spans="2:12" ht="31.5" customHeight="1" x14ac:dyDescent="0.25">
      <c r="B15" s="16"/>
      <c r="C15" s="16"/>
      <c r="D15" s="16">
        <v>636</v>
      </c>
      <c r="E15" s="16"/>
      <c r="F15" s="81" t="s">
        <v>129</v>
      </c>
      <c r="G15" s="73">
        <v>1007904.09</v>
      </c>
      <c r="H15" s="73">
        <f>H16+H17</f>
        <v>1178368.2</v>
      </c>
      <c r="I15" s="73">
        <f>I16+I17</f>
        <v>1178827.3400000001</v>
      </c>
      <c r="J15" s="74">
        <v>1245806.1100000001</v>
      </c>
      <c r="K15" s="225">
        <f t="shared" ref="K15:K28" si="0">J15/G15*100</f>
        <v>123.60363673095127</v>
      </c>
      <c r="L15" s="227">
        <f t="shared" ref="L15:L28" si="1">J15/I15*100</f>
        <v>105.6818134197668</v>
      </c>
    </row>
    <row r="16" spans="2:12" ht="25.5" x14ac:dyDescent="0.25">
      <c r="B16" s="6"/>
      <c r="C16" s="6"/>
      <c r="D16" s="6"/>
      <c r="E16" s="6">
        <v>6361</v>
      </c>
      <c r="F16" s="23" t="s">
        <v>129</v>
      </c>
      <c r="G16" s="52">
        <v>995232.16</v>
      </c>
      <c r="H16" s="52">
        <v>1154788.6399999999</v>
      </c>
      <c r="I16" s="52">
        <v>1147312.1100000001</v>
      </c>
      <c r="J16" s="71">
        <v>1227158.68</v>
      </c>
      <c r="K16" s="224">
        <f t="shared" si="0"/>
        <v>123.30376060194838</v>
      </c>
      <c r="L16" s="226">
        <f t="shared" si="1"/>
        <v>106.95944628354003</v>
      </c>
    </row>
    <row r="17" spans="1:12" ht="25.5" x14ac:dyDescent="0.25">
      <c r="B17" s="6"/>
      <c r="C17" s="6"/>
      <c r="D17" s="6"/>
      <c r="E17" s="6">
        <v>6362</v>
      </c>
      <c r="F17" s="23" t="s">
        <v>130</v>
      </c>
      <c r="G17" s="52">
        <v>12671.93</v>
      </c>
      <c r="H17" s="52">
        <v>23579.56</v>
      </c>
      <c r="I17" s="52">
        <v>31515.23</v>
      </c>
      <c r="J17" s="71">
        <v>18647.43</v>
      </c>
      <c r="K17" s="224">
        <f t="shared" si="0"/>
        <v>147.15540568800492</v>
      </c>
      <c r="L17" s="226">
        <f t="shared" si="1"/>
        <v>59.169582452674476</v>
      </c>
    </row>
    <row r="18" spans="1:12" ht="34.5" customHeight="1" x14ac:dyDescent="0.25">
      <c r="B18" s="16"/>
      <c r="C18" s="16"/>
      <c r="D18" s="16">
        <v>639</v>
      </c>
      <c r="E18" s="16"/>
      <c r="F18" s="81" t="s">
        <v>131</v>
      </c>
      <c r="G18" s="73">
        <v>10571.56</v>
      </c>
      <c r="H18" s="73">
        <f>H19+H20</f>
        <v>26932.61</v>
      </c>
      <c r="I18" s="73">
        <f>I19+I20</f>
        <v>11244.76</v>
      </c>
      <c r="J18" s="74">
        <v>7031.19</v>
      </c>
      <c r="K18" s="225">
        <f t="shared" si="0"/>
        <v>66.51042987033135</v>
      </c>
      <c r="L18" s="227">
        <f t="shared" si="1"/>
        <v>62.528591094874407</v>
      </c>
    </row>
    <row r="19" spans="1:12" ht="25.5" x14ac:dyDescent="0.25">
      <c r="B19" s="16"/>
      <c r="C19" s="6"/>
      <c r="D19" s="6"/>
      <c r="E19" s="6">
        <v>6391</v>
      </c>
      <c r="F19" s="23" t="s">
        <v>132</v>
      </c>
      <c r="G19" s="52">
        <v>3031.89</v>
      </c>
      <c r="H19" s="52">
        <v>956.48</v>
      </c>
      <c r="I19" s="52">
        <v>1592.57</v>
      </c>
      <c r="J19" s="71">
        <v>284.62</v>
      </c>
      <c r="K19" s="224">
        <f t="shared" si="0"/>
        <v>9.3875437433416131</v>
      </c>
      <c r="L19" s="226">
        <f t="shared" si="1"/>
        <v>17.871741901454882</v>
      </c>
    </row>
    <row r="20" spans="1:12" ht="34.5" customHeight="1" x14ac:dyDescent="0.25">
      <c r="B20" s="6"/>
      <c r="C20" s="6"/>
      <c r="D20" s="7"/>
      <c r="E20" s="7">
        <v>6393</v>
      </c>
      <c r="F20" s="23" t="s">
        <v>133</v>
      </c>
      <c r="G20" s="229">
        <v>7539.67</v>
      </c>
      <c r="H20" s="220">
        <v>25976.13</v>
      </c>
      <c r="I20" s="52">
        <v>9652.19</v>
      </c>
      <c r="J20" s="220">
        <v>6746.57</v>
      </c>
      <c r="K20" s="224">
        <f t="shared" si="0"/>
        <v>89.480971978879708</v>
      </c>
      <c r="L20" s="226">
        <f t="shared" si="1"/>
        <v>69.89677990176321</v>
      </c>
    </row>
    <row r="21" spans="1:12" ht="50.25" customHeight="1" x14ac:dyDescent="0.25">
      <c r="B21" s="16"/>
      <c r="C21" s="16">
        <v>65</v>
      </c>
      <c r="D21" s="80"/>
      <c r="E21" s="80"/>
      <c r="F21" s="81" t="s">
        <v>134</v>
      </c>
      <c r="G21" s="73">
        <v>1117.05</v>
      </c>
      <c r="H21" s="73">
        <v>500</v>
      </c>
      <c r="I21" s="73">
        <v>500</v>
      </c>
      <c r="J21" s="74">
        <v>130</v>
      </c>
      <c r="K21" s="225">
        <f t="shared" si="0"/>
        <v>11.637795980484311</v>
      </c>
      <c r="L21" s="227">
        <f t="shared" si="1"/>
        <v>26</v>
      </c>
    </row>
    <row r="22" spans="1:12" ht="22.5" customHeight="1" x14ac:dyDescent="0.25">
      <c r="B22" s="6"/>
      <c r="C22" s="6"/>
      <c r="D22" s="80">
        <v>652</v>
      </c>
      <c r="E22" s="7"/>
      <c r="F22" s="6" t="s">
        <v>135</v>
      </c>
      <c r="G22" s="73">
        <v>1117.05</v>
      </c>
      <c r="H22" s="73">
        <v>500</v>
      </c>
      <c r="I22" s="73">
        <v>500</v>
      </c>
      <c r="J22" s="74">
        <v>130</v>
      </c>
      <c r="K22" s="225">
        <f t="shared" si="0"/>
        <v>11.637795980484311</v>
      </c>
      <c r="L22" s="227">
        <f t="shared" si="1"/>
        <v>26</v>
      </c>
    </row>
    <row r="23" spans="1:12" ht="21.75" customHeight="1" x14ac:dyDescent="0.25">
      <c r="B23" s="6"/>
      <c r="C23" s="6"/>
      <c r="D23" s="7"/>
      <c r="E23" s="7">
        <v>6526</v>
      </c>
      <c r="F23" s="7" t="s">
        <v>136</v>
      </c>
      <c r="G23" s="52">
        <v>1117.05</v>
      </c>
      <c r="H23" s="52">
        <v>500</v>
      </c>
      <c r="I23" s="52">
        <v>500</v>
      </c>
      <c r="J23" s="71">
        <v>130</v>
      </c>
      <c r="K23" s="224">
        <f t="shared" si="0"/>
        <v>11.637795980484311</v>
      </c>
      <c r="L23" s="226">
        <f t="shared" si="1"/>
        <v>26</v>
      </c>
    </row>
    <row r="24" spans="1:12" ht="25.5" x14ac:dyDescent="0.25">
      <c r="B24" s="16"/>
      <c r="C24" s="16">
        <v>66</v>
      </c>
      <c r="D24" s="80"/>
      <c r="E24" s="80"/>
      <c r="F24" s="5" t="s">
        <v>137</v>
      </c>
      <c r="G24" s="230">
        <v>313.67</v>
      </c>
      <c r="H24" s="99">
        <f>H25+H27</f>
        <v>2407.44</v>
      </c>
      <c r="I24" s="99">
        <f>I25+I27</f>
        <v>2407.44</v>
      </c>
      <c r="J24" s="221">
        <v>5170.42</v>
      </c>
      <c r="K24" s="232">
        <f t="shared" si="0"/>
        <v>1648.3629291931011</v>
      </c>
      <c r="L24" s="233">
        <f t="shared" si="1"/>
        <v>214.76838467417673</v>
      </c>
    </row>
    <row r="25" spans="1:12" ht="31.5" customHeight="1" x14ac:dyDescent="0.25">
      <c r="A25" s="87"/>
      <c r="B25" s="6"/>
      <c r="C25" s="16"/>
      <c r="D25" s="80">
        <v>661</v>
      </c>
      <c r="E25" s="7"/>
      <c r="F25" s="10" t="s">
        <v>138</v>
      </c>
      <c r="G25" s="92">
        <v>293.67</v>
      </c>
      <c r="H25" s="99">
        <v>2357.44</v>
      </c>
      <c r="I25" s="99">
        <v>2357.44</v>
      </c>
      <c r="J25" s="99">
        <v>1470.77</v>
      </c>
      <c r="K25" s="231">
        <f t="shared" si="0"/>
        <v>500.82405421050834</v>
      </c>
      <c r="L25" s="231">
        <f t="shared" si="1"/>
        <v>62.388438305959006</v>
      </c>
    </row>
    <row r="26" spans="1:12" ht="17.25" customHeight="1" x14ac:dyDescent="0.25">
      <c r="A26" s="87"/>
      <c r="B26" s="6"/>
      <c r="C26" s="16"/>
      <c r="D26" s="7"/>
      <c r="E26" s="7">
        <v>6615</v>
      </c>
      <c r="F26" s="10" t="s">
        <v>139</v>
      </c>
      <c r="G26" s="91">
        <v>293.67</v>
      </c>
      <c r="H26" s="97">
        <v>2357.44</v>
      </c>
      <c r="I26" s="99">
        <v>2357.44</v>
      </c>
      <c r="J26" s="100">
        <v>1470.77</v>
      </c>
      <c r="K26" s="223">
        <f t="shared" si="0"/>
        <v>500.82405421050834</v>
      </c>
      <c r="L26" s="223">
        <f t="shared" si="1"/>
        <v>62.388438305959006</v>
      </c>
    </row>
    <row r="27" spans="1:12" ht="17.25" customHeight="1" x14ac:dyDescent="0.25">
      <c r="A27" s="87"/>
      <c r="B27" s="6"/>
      <c r="C27" s="16"/>
      <c r="D27" s="80">
        <v>663</v>
      </c>
      <c r="E27" s="7"/>
      <c r="F27" s="10" t="s">
        <v>140</v>
      </c>
      <c r="G27" s="92">
        <v>20</v>
      </c>
      <c r="H27" s="99">
        <v>50</v>
      </c>
      <c r="I27" s="99">
        <v>50</v>
      </c>
      <c r="J27" s="99">
        <v>3699.65</v>
      </c>
      <c r="K27" s="231">
        <f t="shared" si="0"/>
        <v>18498.25</v>
      </c>
      <c r="L27" s="231">
        <f t="shared" si="1"/>
        <v>7399.2999999999993</v>
      </c>
    </row>
    <row r="28" spans="1:12" ht="17.25" customHeight="1" x14ac:dyDescent="0.25">
      <c r="A28" s="87"/>
      <c r="B28" s="6"/>
      <c r="C28" s="16"/>
      <c r="D28" s="7"/>
      <c r="E28" s="7">
        <v>6631</v>
      </c>
      <c r="F28" s="10" t="s">
        <v>141</v>
      </c>
      <c r="G28" s="91">
        <v>20</v>
      </c>
      <c r="H28" s="100">
        <v>50</v>
      </c>
      <c r="I28" s="100">
        <v>50</v>
      </c>
      <c r="J28" s="100">
        <v>50</v>
      </c>
      <c r="K28" s="223">
        <f t="shared" si="0"/>
        <v>250</v>
      </c>
      <c r="L28" s="223">
        <f t="shared" si="1"/>
        <v>100</v>
      </c>
    </row>
    <row r="29" spans="1:12" ht="17.25" customHeight="1" x14ac:dyDescent="0.25">
      <c r="A29" s="87"/>
      <c r="B29" s="6"/>
      <c r="C29" s="16"/>
      <c r="D29" s="7"/>
      <c r="E29" s="7">
        <v>6632</v>
      </c>
      <c r="F29" s="10" t="s">
        <v>256</v>
      </c>
      <c r="G29" s="91">
        <v>0</v>
      </c>
      <c r="H29" s="100">
        <v>0</v>
      </c>
      <c r="I29" s="99">
        <v>0</v>
      </c>
      <c r="J29" s="100">
        <v>3649.65</v>
      </c>
      <c r="K29" s="223">
        <v>0</v>
      </c>
      <c r="L29" s="223">
        <v>0</v>
      </c>
    </row>
    <row r="30" spans="1:12" ht="28.5" customHeight="1" x14ac:dyDescent="0.25">
      <c r="A30" s="87"/>
      <c r="B30" s="16"/>
      <c r="C30" s="16">
        <v>67</v>
      </c>
      <c r="D30" s="80"/>
      <c r="E30" s="80"/>
      <c r="F30" s="5" t="s">
        <v>142</v>
      </c>
      <c r="G30" s="92">
        <v>322404.14</v>
      </c>
      <c r="H30" s="99">
        <v>287266.53000000003</v>
      </c>
      <c r="I30" s="99">
        <v>566415.09</v>
      </c>
      <c r="J30" s="99">
        <v>543505.73</v>
      </c>
      <c r="K30" s="231">
        <f>J30/G30*100</f>
        <v>168.57901700641932</v>
      </c>
      <c r="L30" s="231">
        <f>J30/I30*100</f>
        <v>95.955376118245709</v>
      </c>
    </row>
    <row r="31" spans="1:12" ht="37.5" customHeight="1" x14ac:dyDescent="0.25">
      <c r="A31" s="87"/>
      <c r="B31" s="6"/>
      <c r="C31" s="16"/>
      <c r="D31" s="80">
        <v>671</v>
      </c>
      <c r="E31" s="7"/>
      <c r="F31" s="10" t="s">
        <v>143</v>
      </c>
      <c r="G31" s="92">
        <v>322404.14</v>
      </c>
      <c r="H31" s="99">
        <v>287266.53000000003</v>
      </c>
      <c r="I31" s="99">
        <f>I32+I33</f>
        <v>566415.09</v>
      </c>
      <c r="J31" s="99">
        <v>543505.73</v>
      </c>
      <c r="K31" s="231">
        <f>J31/G31*100</f>
        <v>168.57901700641932</v>
      </c>
      <c r="L31" s="231">
        <f>J31/I31*100</f>
        <v>95.955376118245709</v>
      </c>
    </row>
    <row r="32" spans="1:12" ht="30" customHeight="1" x14ac:dyDescent="0.25">
      <c r="A32" s="87"/>
      <c r="B32" s="6"/>
      <c r="C32" s="16"/>
      <c r="D32" s="7"/>
      <c r="E32" s="7">
        <v>6711</v>
      </c>
      <c r="F32" s="10" t="s">
        <v>144</v>
      </c>
      <c r="G32" s="91">
        <v>309891.78000000003</v>
      </c>
      <c r="H32" s="100">
        <v>287266.53000000003</v>
      </c>
      <c r="I32" s="100">
        <v>416734.55</v>
      </c>
      <c r="J32" s="100">
        <v>403950.19</v>
      </c>
      <c r="K32" s="223">
        <f>J32/G32*100</f>
        <v>130.35201837234919</v>
      </c>
      <c r="L32" s="223">
        <f>J32/I32*100</f>
        <v>96.932253397276526</v>
      </c>
    </row>
    <row r="33" spans="1:12" ht="32.25" customHeight="1" x14ac:dyDescent="0.25">
      <c r="A33" s="87"/>
      <c r="B33" s="6"/>
      <c r="C33" s="16"/>
      <c r="D33" s="7"/>
      <c r="E33" s="7">
        <v>6712</v>
      </c>
      <c r="F33" s="10" t="s">
        <v>145</v>
      </c>
      <c r="G33" s="91">
        <v>12512.36</v>
      </c>
      <c r="H33" s="99">
        <v>0</v>
      </c>
      <c r="I33" s="100">
        <v>149680.54</v>
      </c>
      <c r="J33" s="100">
        <v>139555.54</v>
      </c>
      <c r="K33" s="223">
        <f>J33/G33*100</f>
        <v>1115.3414703541139</v>
      </c>
      <c r="L33" s="223">
        <f>J33/I33*100</f>
        <v>93.235593618248572</v>
      </c>
    </row>
    <row r="34" spans="1:12" ht="23.25" customHeight="1" x14ac:dyDescent="0.25">
      <c r="A34" s="87"/>
      <c r="B34" s="6"/>
      <c r="C34" s="16"/>
      <c r="D34" s="7"/>
      <c r="E34" s="7"/>
      <c r="F34" s="10" t="s">
        <v>19</v>
      </c>
      <c r="G34" s="91">
        <v>0</v>
      </c>
      <c r="H34" s="99">
        <v>0</v>
      </c>
      <c r="I34" s="99">
        <v>0</v>
      </c>
      <c r="J34" s="99">
        <v>0</v>
      </c>
      <c r="K34" s="223">
        <v>0</v>
      </c>
      <c r="L34" s="223">
        <v>0</v>
      </c>
    </row>
    <row r="35" spans="1:12" ht="30.75" customHeight="1" x14ac:dyDescent="0.25">
      <c r="A35" s="87"/>
      <c r="B35" s="16">
        <v>7</v>
      </c>
      <c r="C35" s="16"/>
      <c r="D35" s="7"/>
      <c r="E35" s="7"/>
      <c r="F35" s="10" t="s">
        <v>146</v>
      </c>
      <c r="G35" s="92">
        <v>0</v>
      </c>
      <c r="H35" s="99">
        <v>0</v>
      </c>
      <c r="I35" s="99">
        <v>0</v>
      </c>
      <c r="J35" s="99">
        <v>0</v>
      </c>
      <c r="K35" s="223">
        <v>0</v>
      </c>
      <c r="L35" s="223">
        <v>0</v>
      </c>
    </row>
    <row r="36" spans="1:12" ht="26.25" customHeight="1" x14ac:dyDescent="0.25">
      <c r="A36" s="87"/>
      <c r="B36" s="6"/>
      <c r="C36" s="16">
        <v>72</v>
      </c>
      <c r="D36" s="7"/>
      <c r="E36" s="7"/>
      <c r="F36" s="10" t="s">
        <v>147</v>
      </c>
      <c r="G36" s="92">
        <v>0</v>
      </c>
      <c r="H36" s="99">
        <v>0</v>
      </c>
      <c r="I36" s="99">
        <v>0</v>
      </c>
      <c r="J36" s="99">
        <v>0</v>
      </c>
      <c r="K36" s="223">
        <v>0</v>
      </c>
      <c r="L36" s="223">
        <v>0</v>
      </c>
    </row>
    <row r="37" spans="1:12" ht="27.75" customHeight="1" x14ac:dyDescent="0.25">
      <c r="A37" s="87"/>
      <c r="B37" s="6"/>
      <c r="C37" s="16"/>
      <c r="D37" s="80">
        <v>721</v>
      </c>
      <c r="E37" s="7"/>
      <c r="F37" s="10" t="s">
        <v>148</v>
      </c>
      <c r="G37" s="92">
        <v>0</v>
      </c>
      <c r="H37" s="99">
        <v>0</v>
      </c>
      <c r="I37" s="99">
        <v>0</v>
      </c>
      <c r="J37" s="99">
        <v>0</v>
      </c>
      <c r="K37" s="223">
        <v>0</v>
      </c>
      <c r="L37" s="223">
        <v>0</v>
      </c>
    </row>
    <row r="38" spans="1:12" x14ac:dyDescent="0.25">
      <c r="A38" s="87"/>
      <c r="B38" s="6"/>
      <c r="C38" s="16"/>
      <c r="D38" s="7"/>
      <c r="E38" s="7">
        <v>7211</v>
      </c>
      <c r="F38" s="10" t="s">
        <v>149</v>
      </c>
      <c r="G38" s="91">
        <v>0</v>
      </c>
      <c r="H38" s="99">
        <v>0</v>
      </c>
      <c r="I38" s="99">
        <v>0</v>
      </c>
      <c r="J38" s="99">
        <v>0</v>
      </c>
      <c r="K38" s="223">
        <v>0</v>
      </c>
      <c r="L38" s="223">
        <v>0</v>
      </c>
    </row>
    <row r="39" spans="1:12" ht="38.25" customHeight="1" x14ac:dyDescent="0.25">
      <c r="A39" s="87"/>
      <c r="B39" s="6"/>
      <c r="C39" s="16">
        <v>42</v>
      </c>
      <c r="D39" s="7"/>
      <c r="E39" s="7"/>
      <c r="F39" s="10" t="s">
        <v>150</v>
      </c>
      <c r="G39" s="91">
        <v>14472.02</v>
      </c>
      <c r="H39" s="100">
        <v>14472.02</v>
      </c>
      <c r="I39" s="100">
        <v>14472.02</v>
      </c>
      <c r="J39" s="100">
        <v>2602.73</v>
      </c>
      <c r="K39" s="223">
        <f>J39/G39*100</f>
        <v>17.984566079925262</v>
      </c>
      <c r="L39" s="223">
        <f>J39/I39*100</f>
        <v>17.984566079925262</v>
      </c>
    </row>
    <row r="40" spans="1:12" ht="17.25" customHeight="1" x14ac:dyDescent="0.25">
      <c r="A40" s="87"/>
      <c r="B40" s="88"/>
      <c r="C40" s="51"/>
      <c r="D40" s="51"/>
      <c r="E40" s="51"/>
      <c r="F40" s="89"/>
      <c r="G40" s="90"/>
      <c r="H40" s="98"/>
      <c r="I40" s="98"/>
      <c r="J40" s="222"/>
      <c r="K40" s="98"/>
      <c r="L40" s="234"/>
    </row>
    <row r="41" spans="1:12" ht="36.75" customHeight="1" x14ac:dyDescent="0.25">
      <c r="B41" s="281" t="s">
        <v>6</v>
      </c>
      <c r="C41" s="282"/>
      <c r="D41" s="282"/>
      <c r="E41" s="282"/>
      <c r="F41" s="283"/>
      <c r="G41" s="86" t="s">
        <v>72</v>
      </c>
      <c r="H41" s="86" t="s">
        <v>85</v>
      </c>
      <c r="I41" s="86" t="s">
        <v>67</v>
      </c>
      <c r="J41" s="86" t="s">
        <v>87</v>
      </c>
      <c r="K41" s="86" t="s">
        <v>24</v>
      </c>
      <c r="L41" s="86" t="s">
        <v>49</v>
      </c>
    </row>
    <row r="42" spans="1:12" x14ac:dyDescent="0.25">
      <c r="B42" s="278">
        <v>1</v>
      </c>
      <c r="C42" s="279"/>
      <c r="D42" s="279"/>
      <c r="E42" s="279"/>
      <c r="F42" s="280"/>
      <c r="G42" s="37">
        <v>2</v>
      </c>
      <c r="H42" s="37">
        <v>3</v>
      </c>
      <c r="I42" s="37">
        <v>4</v>
      </c>
      <c r="J42" s="37">
        <v>5</v>
      </c>
      <c r="K42" s="37" t="s">
        <v>34</v>
      </c>
      <c r="L42" s="37" t="s">
        <v>35</v>
      </c>
    </row>
    <row r="43" spans="1:12" x14ac:dyDescent="0.25">
      <c r="B43" s="5"/>
      <c r="C43" s="5"/>
      <c r="D43" s="5"/>
      <c r="E43" s="5"/>
      <c r="F43" s="58" t="s">
        <v>48</v>
      </c>
      <c r="G43" s="75">
        <v>1381740.25</v>
      </c>
      <c r="H43" s="75">
        <v>1509946.8</v>
      </c>
      <c r="I43" s="75">
        <v>1773866.65</v>
      </c>
      <c r="J43" s="77">
        <f>J44+J82</f>
        <v>1773592.3800000001</v>
      </c>
      <c r="K43" s="213">
        <f t="shared" ref="K43:K61" si="2">J43/G43*100</f>
        <v>128.35931934384919</v>
      </c>
      <c r="L43" s="213">
        <f t="shared" ref="L43:L74" si="3">J43/I43*100</f>
        <v>99.984538296607596</v>
      </c>
    </row>
    <row r="44" spans="1:12" x14ac:dyDescent="0.25">
      <c r="B44" s="5">
        <v>3</v>
      </c>
      <c r="C44" s="5"/>
      <c r="D44" s="5"/>
      <c r="E44" s="5"/>
      <c r="F44" s="5" t="s">
        <v>3</v>
      </c>
      <c r="G44" s="73">
        <v>1361798.98</v>
      </c>
      <c r="H44" s="75">
        <f>H45+H52+H79</f>
        <v>1469491.8599999999</v>
      </c>
      <c r="I44" s="73">
        <v>1583333</v>
      </c>
      <c r="J44" s="74">
        <v>1603201.05</v>
      </c>
      <c r="K44" s="226">
        <f t="shared" si="2"/>
        <v>117.72670368720645</v>
      </c>
      <c r="L44" s="226">
        <f t="shared" si="3"/>
        <v>101.25482447469989</v>
      </c>
    </row>
    <row r="45" spans="1:12" x14ac:dyDescent="0.25">
      <c r="B45" s="5"/>
      <c r="C45" s="5">
        <v>31</v>
      </c>
      <c r="D45" s="5"/>
      <c r="E45" s="5"/>
      <c r="F45" s="5" t="s">
        <v>4</v>
      </c>
      <c r="G45" s="73">
        <v>915076.97</v>
      </c>
      <c r="H45" s="73">
        <f>H46+H48+H50</f>
        <v>1055677.3599999999</v>
      </c>
      <c r="I45" s="73">
        <f>I46+I48+I50</f>
        <v>1056502.46</v>
      </c>
      <c r="J45" s="74">
        <v>1137630.76</v>
      </c>
      <c r="K45" s="227">
        <f t="shared" si="2"/>
        <v>124.32077271051855</v>
      </c>
      <c r="L45" s="227">
        <f t="shared" si="3"/>
        <v>107.67895041153052</v>
      </c>
    </row>
    <row r="46" spans="1:12" x14ac:dyDescent="0.25">
      <c r="B46" s="6"/>
      <c r="C46" s="6"/>
      <c r="D46" s="16">
        <v>311</v>
      </c>
      <c r="E46" s="16"/>
      <c r="F46" s="16" t="s">
        <v>31</v>
      </c>
      <c r="G46" s="73">
        <v>753068.56</v>
      </c>
      <c r="H46" s="73">
        <v>877400.1</v>
      </c>
      <c r="I46" s="73">
        <v>876043.87</v>
      </c>
      <c r="J46" s="74">
        <v>942684.69</v>
      </c>
      <c r="K46" s="227">
        <f t="shared" si="2"/>
        <v>125.17913242852681</v>
      </c>
      <c r="L46" s="227">
        <f t="shared" si="3"/>
        <v>107.60701858458297</v>
      </c>
    </row>
    <row r="47" spans="1:12" x14ac:dyDescent="0.25">
      <c r="B47" s="6"/>
      <c r="C47" s="6"/>
      <c r="D47" s="6"/>
      <c r="E47" s="6">
        <v>31111</v>
      </c>
      <c r="F47" s="6" t="s">
        <v>88</v>
      </c>
      <c r="G47" s="52">
        <v>753068.56</v>
      </c>
      <c r="H47" s="52">
        <v>877400.1</v>
      </c>
      <c r="I47" s="52">
        <v>876043.87</v>
      </c>
      <c r="J47" s="71">
        <v>942684.69</v>
      </c>
      <c r="K47" s="226">
        <f t="shared" si="2"/>
        <v>125.17913242852681</v>
      </c>
      <c r="L47" s="226">
        <f t="shared" si="3"/>
        <v>107.60701858458297</v>
      </c>
    </row>
    <row r="48" spans="1:12" x14ac:dyDescent="0.25">
      <c r="B48" s="6"/>
      <c r="C48" s="6"/>
      <c r="D48" s="80">
        <v>312</v>
      </c>
      <c r="E48" s="80"/>
      <c r="F48" s="16" t="s">
        <v>89</v>
      </c>
      <c r="G48" s="73">
        <v>38078.980000000003</v>
      </c>
      <c r="H48" s="73">
        <v>36861.74</v>
      </c>
      <c r="I48" s="73">
        <v>36561.74</v>
      </c>
      <c r="J48" s="74">
        <v>40421.26</v>
      </c>
      <c r="K48" s="227">
        <f t="shared" si="2"/>
        <v>106.15111014003</v>
      </c>
      <c r="L48" s="227">
        <f t="shared" si="3"/>
        <v>110.55617156076272</v>
      </c>
    </row>
    <row r="49" spans="2:12" x14ac:dyDescent="0.25">
      <c r="B49" s="6"/>
      <c r="C49" s="6"/>
      <c r="D49" s="6"/>
      <c r="E49" s="6">
        <v>3121</v>
      </c>
      <c r="F49" s="6" t="s">
        <v>89</v>
      </c>
      <c r="G49" s="52">
        <v>38078.980000000003</v>
      </c>
      <c r="H49" s="52">
        <v>36861.74</v>
      </c>
      <c r="I49" s="52">
        <v>36561.74</v>
      </c>
      <c r="J49" s="71">
        <v>40421.26</v>
      </c>
      <c r="K49" s="226">
        <f t="shared" si="2"/>
        <v>106.15111014003</v>
      </c>
      <c r="L49" s="226">
        <f t="shared" si="3"/>
        <v>110.55617156076272</v>
      </c>
    </row>
    <row r="50" spans="2:12" x14ac:dyDescent="0.25">
      <c r="B50" s="6"/>
      <c r="C50" s="16"/>
      <c r="D50" s="16">
        <v>313</v>
      </c>
      <c r="E50" s="16"/>
      <c r="F50" s="81" t="s">
        <v>90</v>
      </c>
      <c r="G50" s="73">
        <v>123929.43</v>
      </c>
      <c r="H50" s="73">
        <v>141415.51999999999</v>
      </c>
      <c r="I50" s="73">
        <v>143896.85</v>
      </c>
      <c r="J50" s="74">
        <v>154524.84</v>
      </c>
      <c r="K50" s="227">
        <f t="shared" si="2"/>
        <v>124.68776786918167</v>
      </c>
      <c r="L50" s="227">
        <f t="shared" si="3"/>
        <v>107.38583923136606</v>
      </c>
    </row>
    <row r="51" spans="2:12" x14ac:dyDescent="0.25">
      <c r="B51" s="6"/>
      <c r="C51" s="16"/>
      <c r="D51" s="7"/>
      <c r="E51" s="7">
        <v>3132</v>
      </c>
      <c r="F51" s="7" t="s">
        <v>91</v>
      </c>
      <c r="G51" s="52">
        <v>123929.43</v>
      </c>
      <c r="H51" s="52">
        <v>141415.51999999999</v>
      </c>
      <c r="I51" s="52">
        <v>143896.85</v>
      </c>
      <c r="J51" s="71">
        <v>154524.84</v>
      </c>
      <c r="K51" s="226">
        <f t="shared" si="2"/>
        <v>124.68776786918167</v>
      </c>
      <c r="L51" s="226">
        <f t="shared" si="3"/>
        <v>107.38583923136606</v>
      </c>
    </row>
    <row r="52" spans="2:12" x14ac:dyDescent="0.25">
      <c r="B52" s="6"/>
      <c r="C52" s="16">
        <v>32</v>
      </c>
      <c r="D52" s="80"/>
      <c r="E52" s="80"/>
      <c r="F52" s="80" t="s">
        <v>11</v>
      </c>
      <c r="G52" s="73">
        <v>446226.95000000007</v>
      </c>
      <c r="H52" s="73">
        <f>H53+H57+H63+H72+H79</f>
        <v>413814.49999999994</v>
      </c>
      <c r="I52" s="73">
        <f>I53+I57+I63+I72+I79</f>
        <v>526830.54</v>
      </c>
      <c r="J52" s="74">
        <v>465079.79</v>
      </c>
      <c r="K52" s="227">
        <f t="shared" si="2"/>
        <v>104.22494428003506</v>
      </c>
      <c r="L52" s="227">
        <f t="shared" si="3"/>
        <v>88.278821117697532</v>
      </c>
    </row>
    <row r="53" spans="2:12" x14ac:dyDescent="0.25">
      <c r="B53" s="8"/>
      <c r="C53" s="9"/>
      <c r="D53" s="9">
        <v>321</v>
      </c>
      <c r="E53" s="9"/>
      <c r="F53" s="14" t="s">
        <v>32</v>
      </c>
      <c r="G53" s="73">
        <v>68122.599999999991</v>
      </c>
      <c r="H53" s="73">
        <f>H56+H55+H54</f>
        <v>84297.33</v>
      </c>
      <c r="I53" s="73">
        <f>I54+I55+I56</f>
        <v>84427.510000000009</v>
      </c>
      <c r="J53" s="71">
        <v>71688.39</v>
      </c>
      <c r="K53" s="226">
        <f t="shared" si="2"/>
        <v>105.23437155951183</v>
      </c>
      <c r="L53" s="226">
        <f t="shared" si="3"/>
        <v>84.911174094794447</v>
      </c>
    </row>
    <row r="54" spans="2:12" x14ac:dyDescent="0.25">
      <c r="B54" s="10"/>
      <c r="C54" s="10"/>
      <c r="D54" s="10"/>
      <c r="E54" s="10">
        <v>3211</v>
      </c>
      <c r="F54" s="15" t="s">
        <v>33</v>
      </c>
      <c r="G54" s="52">
        <v>1517.09</v>
      </c>
      <c r="H54" s="52">
        <v>2859.27</v>
      </c>
      <c r="I54" s="53">
        <v>3523.99</v>
      </c>
      <c r="J54" s="71">
        <v>3078.72</v>
      </c>
      <c r="K54" s="226">
        <f t="shared" si="2"/>
        <v>202.93588383022762</v>
      </c>
      <c r="L54" s="226">
        <f t="shared" si="3"/>
        <v>87.364606596499996</v>
      </c>
    </row>
    <row r="55" spans="2:12" x14ac:dyDescent="0.25">
      <c r="B55" s="10"/>
      <c r="C55" s="10"/>
      <c r="D55" s="6"/>
      <c r="E55" s="6">
        <v>3212</v>
      </c>
      <c r="F55" s="6" t="s">
        <v>92</v>
      </c>
      <c r="G55" s="52">
        <v>65644.53</v>
      </c>
      <c r="H55" s="52">
        <v>79669.52</v>
      </c>
      <c r="I55" s="53">
        <v>79669.52</v>
      </c>
      <c r="J55" s="71">
        <v>67375.67</v>
      </c>
      <c r="K55" s="226">
        <f t="shared" si="2"/>
        <v>102.63714280534874</v>
      </c>
      <c r="L55" s="226">
        <f t="shared" si="3"/>
        <v>84.568941798569881</v>
      </c>
    </row>
    <row r="56" spans="2:12" x14ac:dyDescent="0.25">
      <c r="B56" s="10"/>
      <c r="C56" s="10"/>
      <c r="D56" s="6"/>
      <c r="E56" s="6">
        <v>3213</v>
      </c>
      <c r="F56" s="6" t="s">
        <v>93</v>
      </c>
      <c r="G56" s="52">
        <v>960.98</v>
      </c>
      <c r="H56" s="52">
        <v>1768.54</v>
      </c>
      <c r="I56" s="53">
        <v>1234</v>
      </c>
      <c r="J56" s="71">
        <v>1234</v>
      </c>
      <c r="K56" s="226">
        <f t="shared" si="2"/>
        <v>128.4105808653666</v>
      </c>
      <c r="L56" s="226">
        <f t="shared" si="3"/>
        <v>100</v>
      </c>
    </row>
    <row r="57" spans="2:12" x14ac:dyDescent="0.25">
      <c r="B57" s="94"/>
      <c r="C57" s="94"/>
      <c r="D57" s="93">
        <v>322</v>
      </c>
      <c r="E57" s="82"/>
      <c r="F57" s="82" t="s">
        <v>94</v>
      </c>
      <c r="G57" s="74">
        <v>104988.95999999999</v>
      </c>
      <c r="H57" s="74">
        <f>H62+H61+H60+H59+H58</f>
        <v>92336.00999999998</v>
      </c>
      <c r="I57" s="74">
        <f>I62+I61+I60+I59+I58</f>
        <v>94750.81</v>
      </c>
      <c r="J57" s="74">
        <v>89740.59</v>
      </c>
      <c r="K57" s="227">
        <f t="shared" si="2"/>
        <v>85.476215784973959</v>
      </c>
      <c r="L57" s="227">
        <f t="shared" si="3"/>
        <v>94.712214069726684</v>
      </c>
    </row>
    <row r="58" spans="2:12" x14ac:dyDescent="0.25">
      <c r="B58" s="94"/>
      <c r="C58" s="94"/>
      <c r="D58" s="94"/>
      <c r="E58" s="79">
        <v>3221</v>
      </c>
      <c r="F58" s="79" t="s">
        <v>95</v>
      </c>
      <c r="G58" s="71">
        <v>5061.1000000000004</v>
      </c>
      <c r="H58" s="71">
        <v>3523.68</v>
      </c>
      <c r="I58" s="71">
        <v>4397.38</v>
      </c>
      <c r="J58" s="71">
        <v>2343.31</v>
      </c>
      <c r="K58" s="226">
        <f t="shared" si="2"/>
        <v>46.300409001995604</v>
      </c>
      <c r="L58" s="226">
        <f t="shared" si="3"/>
        <v>53.288776498733334</v>
      </c>
    </row>
    <row r="59" spans="2:12" ht="15" customHeight="1" x14ac:dyDescent="0.25">
      <c r="B59" s="95"/>
      <c r="C59" s="95"/>
      <c r="D59" s="95"/>
      <c r="E59" s="83">
        <v>3222</v>
      </c>
      <c r="F59" s="83" t="s">
        <v>96</v>
      </c>
      <c r="G59" s="78">
        <v>42332.81</v>
      </c>
      <c r="H59" s="78">
        <v>49847.63</v>
      </c>
      <c r="I59" s="78">
        <v>50318.720000000001</v>
      </c>
      <c r="J59" s="78">
        <v>49164.78</v>
      </c>
      <c r="K59" s="228">
        <f t="shared" si="2"/>
        <v>116.13871132107695</v>
      </c>
      <c r="L59" s="228">
        <f t="shared" si="3"/>
        <v>97.706738168220483</v>
      </c>
    </row>
    <row r="60" spans="2:12" x14ac:dyDescent="0.25">
      <c r="B60" s="95"/>
      <c r="C60" s="95"/>
      <c r="D60" s="95"/>
      <c r="E60" s="83">
        <v>3223</v>
      </c>
      <c r="F60" s="83" t="s">
        <v>97</v>
      </c>
      <c r="G60" s="78">
        <v>55929.39</v>
      </c>
      <c r="H60" s="78">
        <v>37064.699999999997</v>
      </c>
      <c r="I60" s="78">
        <v>37272.97</v>
      </c>
      <c r="J60" s="78">
        <v>36566.44</v>
      </c>
      <c r="K60" s="228">
        <f t="shared" si="2"/>
        <v>65.379651020688769</v>
      </c>
      <c r="L60" s="228">
        <f t="shared" si="3"/>
        <v>98.104444051547276</v>
      </c>
    </row>
    <row r="61" spans="2:12" ht="21.75" customHeight="1" x14ac:dyDescent="0.25">
      <c r="B61" s="95"/>
      <c r="C61" s="95"/>
      <c r="D61" s="95"/>
      <c r="E61" s="83">
        <v>3224</v>
      </c>
      <c r="F61" s="83" t="s">
        <v>98</v>
      </c>
      <c r="G61" s="78">
        <v>1665.66</v>
      </c>
      <c r="H61" s="78">
        <v>1700</v>
      </c>
      <c r="I61" s="78">
        <v>2509.3200000000002</v>
      </c>
      <c r="J61" s="78">
        <v>1413.64</v>
      </c>
      <c r="K61" s="228">
        <f t="shared" si="2"/>
        <v>84.869661275410351</v>
      </c>
      <c r="L61" s="228">
        <f t="shared" si="3"/>
        <v>56.335580954202733</v>
      </c>
    </row>
    <row r="62" spans="2:12" ht="21.75" customHeight="1" x14ac:dyDescent="0.25">
      <c r="B62" s="95"/>
      <c r="C62" s="95"/>
      <c r="D62" s="95"/>
      <c r="E62" s="83">
        <v>3227</v>
      </c>
      <c r="F62" s="83" t="s">
        <v>151</v>
      </c>
      <c r="G62" s="78">
        <v>0</v>
      </c>
      <c r="H62" s="78">
        <v>200</v>
      </c>
      <c r="I62" s="78">
        <v>252.42</v>
      </c>
      <c r="J62" s="78">
        <v>252.42</v>
      </c>
      <c r="K62" s="228">
        <v>0</v>
      </c>
      <c r="L62" s="228">
        <f t="shared" si="3"/>
        <v>100</v>
      </c>
    </row>
    <row r="63" spans="2:12" x14ac:dyDescent="0.25">
      <c r="B63" s="94"/>
      <c r="C63" s="94"/>
      <c r="D63" s="93">
        <v>323</v>
      </c>
      <c r="E63" s="82"/>
      <c r="F63" s="82" t="s">
        <v>99</v>
      </c>
      <c r="G63" s="74">
        <v>269100.81000000006</v>
      </c>
      <c r="H63" s="74">
        <f>H71+H70+H69+H68+H67+H66+H65+H64</f>
        <v>230325.49000000002</v>
      </c>
      <c r="I63" s="74">
        <f>I71+I70+I69+I68+I67+I66+I65+I64</f>
        <v>339762.55</v>
      </c>
      <c r="J63" s="74">
        <v>299221.21000000002</v>
      </c>
      <c r="K63" s="227">
        <f t="shared" ref="K63:K70" si="4">J63/G63*100</f>
        <v>111.19298005829114</v>
      </c>
      <c r="L63" s="227">
        <f t="shared" si="3"/>
        <v>88.06774319300348</v>
      </c>
    </row>
    <row r="64" spans="2:12" x14ac:dyDescent="0.25">
      <c r="B64" s="94"/>
      <c r="C64" s="94"/>
      <c r="D64" s="94"/>
      <c r="E64" s="79">
        <v>3231</v>
      </c>
      <c r="F64" s="79" t="s">
        <v>100</v>
      </c>
      <c r="G64" s="71">
        <v>1600.65</v>
      </c>
      <c r="H64" s="71">
        <v>1528.95</v>
      </c>
      <c r="I64" s="71">
        <v>1733.64</v>
      </c>
      <c r="J64" s="71">
        <v>1373.76</v>
      </c>
      <c r="K64" s="226">
        <f t="shared" si="4"/>
        <v>85.825133539499575</v>
      </c>
      <c r="L64" s="226">
        <f t="shared" si="3"/>
        <v>79.241364989271119</v>
      </c>
    </row>
    <row r="65" spans="2:12" x14ac:dyDescent="0.25">
      <c r="B65" s="94"/>
      <c r="C65" s="94"/>
      <c r="D65" s="94"/>
      <c r="E65" s="79">
        <v>3232</v>
      </c>
      <c r="F65" s="79" t="s">
        <v>101</v>
      </c>
      <c r="G65" s="71">
        <v>11415.41</v>
      </c>
      <c r="H65" s="71">
        <v>6624.53</v>
      </c>
      <c r="I65" s="71">
        <v>14172.12</v>
      </c>
      <c r="J65" s="71">
        <v>12705.64</v>
      </c>
      <c r="K65" s="226">
        <f t="shared" si="4"/>
        <v>111.30252877470016</v>
      </c>
      <c r="L65" s="226">
        <f t="shared" si="3"/>
        <v>89.652359703417687</v>
      </c>
    </row>
    <row r="66" spans="2:12" x14ac:dyDescent="0.25">
      <c r="B66" s="94"/>
      <c r="C66" s="94"/>
      <c r="D66" s="94"/>
      <c r="E66" s="79">
        <v>3234</v>
      </c>
      <c r="F66" s="79" t="s">
        <v>102</v>
      </c>
      <c r="G66" s="71">
        <v>4585.37</v>
      </c>
      <c r="H66" s="71">
        <v>4000</v>
      </c>
      <c r="I66" s="71">
        <v>6105.85</v>
      </c>
      <c r="J66" s="71">
        <v>5264.29</v>
      </c>
      <c r="K66" s="226">
        <f t="shared" si="4"/>
        <v>114.80622065394941</v>
      </c>
      <c r="L66" s="226">
        <f t="shared" si="3"/>
        <v>86.21715240302332</v>
      </c>
    </row>
    <row r="67" spans="2:12" x14ac:dyDescent="0.25">
      <c r="B67" s="94"/>
      <c r="C67" s="94"/>
      <c r="D67" s="94"/>
      <c r="E67" s="79">
        <v>3235</v>
      </c>
      <c r="F67" s="79" t="s">
        <v>103</v>
      </c>
      <c r="G67" s="71">
        <v>245522.78</v>
      </c>
      <c r="H67" s="71">
        <v>211698.37</v>
      </c>
      <c r="I67" s="71">
        <v>306185.65000000002</v>
      </c>
      <c r="J67" s="71">
        <v>270336.84000000003</v>
      </c>
      <c r="K67" s="226">
        <f t="shared" si="4"/>
        <v>110.10662228572031</v>
      </c>
      <c r="L67" s="226">
        <f t="shared" si="3"/>
        <v>88.29180596804585</v>
      </c>
    </row>
    <row r="68" spans="2:12" x14ac:dyDescent="0.25">
      <c r="B68" s="94"/>
      <c r="C68" s="94"/>
      <c r="D68" s="94"/>
      <c r="E68" s="79">
        <v>3237</v>
      </c>
      <c r="F68" s="79" t="s">
        <v>104</v>
      </c>
      <c r="G68" s="71">
        <v>909.45</v>
      </c>
      <c r="H68" s="71">
        <v>300</v>
      </c>
      <c r="I68" s="71">
        <v>3240.98</v>
      </c>
      <c r="J68" s="71">
        <v>3388.9</v>
      </c>
      <c r="K68" s="226">
        <f t="shared" si="4"/>
        <v>372.63181043487822</v>
      </c>
      <c r="L68" s="226">
        <f t="shared" si="3"/>
        <v>104.56405161401798</v>
      </c>
    </row>
    <row r="69" spans="2:12" x14ac:dyDescent="0.25">
      <c r="B69" s="94"/>
      <c r="C69" s="94"/>
      <c r="D69" s="94"/>
      <c r="E69" s="79">
        <v>3236</v>
      </c>
      <c r="F69" s="79" t="s">
        <v>105</v>
      </c>
      <c r="G69" s="71">
        <v>1944.53</v>
      </c>
      <c r="H69" s="71">
        <v>2548.3200000000002</v>
      </c>
      <c r="I69" s="71">
        <v>4255.92</v>
      </c>
      <c r="J69" s="71">
        <v>2503.9499999999998</v>
      </c>
      <c r="K69" s="226">
        <f t="shared" si="4"/>
        <v>128.76890559672515</v>
      </c>
      <c r="L69" s="226">
        <f t="shared" si="3"/>
        <v>58.834517566119658</v>
      </c>
    </row>
    <row r="70" spans="2:12" x14ac:dyDescent="0.25">
      <c r="B70" s="94"/>
      <c r="C70" s="94"/>
      <c r="D70" s="94"/>
      <c r="E70" s="79">
        <v>3238</v>
      </c>
      <c r="F70" s="79" t="s">
        <v>106</v>
      </c>
      <c r="G70" s="71">
        <v>3122.62</v>
      </c>
      <c r="H70" s="71">
        <v>3625.32</v>
      </c>
      <c r="I70" s="71">
        <v>3873.18</v>
      </c>
      <c r="J70" s="71">
        <v>3452.62</v>
      </c>
      <c r="K70" s="226">
        <f t="shared" si="4"/>
        <v>110.56804862583343</v>
      </c>
      <c r="L70" s="226">
        <f t="shared" si="3"/>
        <v>89.141738829592214</v>
      </c>
    </row>
    <row r="71" spans="2:12" x14ac:dyDescent="0.25">
      <c r="B71" s="94"/>
      <c r="C71" s="94"/>
      <c r="D71" s="94"/>
      <c r="E71" s="79">
        <v>3239</v>
      </c>
      <c r="F71" s="79" t="s">
        <v>107</v>
      </c>
      <c r="G71" s="71">
        <v>0</v>
      </c>
      <c r="H71" s="71">
        <v>0</v>
      </c>
      <c r="I71" s="71">
        <v>195.21</v>
      </c>
      <c r="J71" s="71">
        <v>195.21</v>
      </c>
      <c r="K71" s="226">
        <v>0</v>
      </c>
      <c r="L71" s="226">
        <f t="shared" si="3"/>
        <v>100</v>
      </c>
    </row>
    <row r="72" spans="2:12" x14ac:dyDescent="0.25">
      <c r="B72" s="94"/>
      <c r="C72" s="94"/>
      <c r="D72" s="93">
        <v>329</v>
      </c>
      <c r="E72" s="82"/>
      <c r="F72" s="82" t="s">
        <v>108</v>
      </c>
      <c r="G72" s="74">
        <v>4014.58</v>
      </c>
      <c r="H72" s="74">
        <f>H78+H77+H76+H75+H74+H73</f>
        <v>6855.67</v>
      </c>
      <c r="I72" s="74">
        <f>I78+I77+I76+I75+I74+I73</f>
        <v>7399.1699999999992</v>
      </c>
      <c r="J72" s="74">
        <v>4429.6000000000004</v>
      </c>
      <c r="K72" s="227">
        <f>J72/G72*100</f>
        <v>110.33781865101706</v>
      </c>
      <c r="L72" s="227">
        <f t="shared" si="3"/>
        <v>59.86617417899577</v>
      </c>
    </row>
    <row r="73" spans="2:12" x14ac:dyDescent="0.25">
      <c r="B73" s="94"/>
      <c r="C73" s="94"/>
      <c r="D73" s="94"/>
      <c r="E73" s="79">
        <v>3292</v>
      </c>
      <c r="F73" s="79" t="s">
        <v>109</v>
      </c>
      <c r="G73" s="71">
        <v>203.02</v>
      </c>
      <c r="H73" s="71">
        <v>895.5</v>
      </c>
      <c r="I73" s="71">
        <v>408.94</v>
      </c>
      <c r="J73" s="71">
        <v>408.94</v>
      </c>
      <c r="K73" s="226">
        <f>J73/G73*100</f>
        <v>201.42843069648308</v>
      </c>
      <c r="L73" s="226">
        <f t="shared" si="3"/>
        <v>100</v>
      </c>
    </row>
    <row r="74" spans="2:12" x14ac:dyDescent="0.25">
      <c r="B74" s="94"/>
      <c r="C74" s="94"/>
      <c r="D74" s="94"/>
      <c r="E74" s="79">
        <v>3293</v>
      </c>
      <c r="F74" s="79" t="s">
        <v>110</v>
      </c>
      <c r="G74" s="71">
        <v>0</v>
      </c>
      <c r="H74" s="71">
        <v>400</v>
      </c>
      <c r="I74" s="71">
        <v>400</v>
      </c>
      <c r="J74" s="71">
        <v>197.55</v>
      </c>
      <c r="K74" s="226">
        <v>0</v>
      </c>
      <c r="L74" s="226">
        <f t="shared" si="3"/>
        <v>49.387500000000003</v>
      </c>
    </row>
    <row r="75" spans="2:12" x14ac:dyDescent="0.25">
      <c r="B75" s="94"/>
      <c r="C75" s="94"/>
      <c r="D75" s="94"/>
      <c r="E75" s="79">
        <v>3294</v>
      </c>
      <c r="F75" s="79" t="s">
        <v>111</v>
      </c>
      <c r="G75" s="71">
        <v>209.74</v>
      </c>
      <c r="H75" s="71">
        <v>350</v>
      </c>
      <c r="I75" s="71">
        <v>391.53</v>
      </c>
      <c r="J75" s="71">
        <v>339.79</v>
      </c>
      <c r="K75" s="226">
        <f t="shared" ref="K75:K88" si="5">J75/G75*100</f>
        <v>162.00533994469345</v>
      </c>
      <c r="L75" s="226">
        <f t="shared" ref="L75:L91" si="6">J75/I75*100</f>
        <v>86.785176104002261</v>
      </c>
    </row>
    <row r="76" spans="2:12" x14ac:dyDescent="0.25">
      <c r="B76" s="94"/>
      <c r="C76" s="94"/>
      <c r="D76" s="94"/>
      <c r="E76" s="79">
        <v>3299</v>
      </c>
      <c r="F76" s="79" t="s">
        <v>108</v>
      </c>
      <c r="G76" s="71">
        <v>2385.04</v>
      </c>
      <c r="H76" s="71">
        <v>2218.17</v>
      </c>
      <c r="I76" s="71">
        <v>3206.7</v>
      </c>
      <c r="J76" s="71">
        <v>1395.37</v>
      </c>
      <c r="K76" s="226">
        <f t="shared" si="5"/>
        <v>58.505098446986217</v>
      </c>
      <c r="L76" s="226">
        <f t="shared" si="6"/>
        <v>43.514204634047459</v>
      </c>
    </row>
    <row r="77" spans="2:12" x14ac:dyDescent="0.25">
      <c r="B77" s="94"/>
      <c r="C77" s="94"/>
      <c r="D77" s="94"/>
      <c r="E77" s="79">
        <v>3295</v>
      </c>
      <c r="F77" s="79" t="s">
        <v>112</v>
      </c>
      <c r="G77" s="71">
        <v>1216.78</v>
      </c>
      <c r="H77" s="71">
        <v>2492</v>
      </c>
      <c r="I77" s="71">
        <v>2492</v>
      </c>
      <c r="J77" s="71">
        <v>1820</v>
      </c>
      <c r="K77" s="226">
        <f t="shared" si="5"/>
        <v>149.57510807212481</v>
      </c>
      <c r="L77" s="226">
        <f t="shared" si="6"/>
        <v>73.033707865168537</v>
      </c>
    </row>
    <row r="78" spans="2:12" x14ac:dyDescent="0.25">
      <c r="B78" s="94"/>
      <c r="C78" s="94"/>
      <c r="D78" s="94"/>
      <c r="E78" s="79">
        <v>3296</v>
      </c>
      <c r="F78" s="79" t="s">
        <v>152</v>
      </c>
      <c r="G78" s="71">
        <v>922.84</v>
      </c>
      <c r="H78" s="71">
        <v>500</v>
      </c>
      <c r="I78" s="71">
        <v>500</v>
      </c>
      <c r="J78" s="71">
        <v>267.95</v>
      </c>
      <c r="K78" s="226">
        <f t="shared" si="5"/>
        <v>29.035369078063368</v>
      </c>
      <c r="L78" s="226">
        <f t="shared" si="6"/>
        <v>53.589999999999996</v>
      </c>
    </row>
    <row r="79" spans="2:12" x14ac:dyDescent="0.25">
      <c r="B79" s="94"/>
      <c r="C79" s="93">
        <v>38</v>
      </c>
      <c r="D79" s="93"/>
      <c r="E79" s="82"/>
      <c r="F79" s="82" t="s">
        <v>89</v>
      </c>
      <c r="G79" s="74">
        <v>495.06</v>
      </c>
      <c r="H79" s="74">
        <v>0</v>
      </c>
      <c r="I79" s="74">
        <v>490.5</v>
      </c>
      <c r="J79" s="74">
        <v>490.5</v>
      </c>
      <c r="K79" s="227">
        <f t="shared" si="5"/>
        <v>99.078899527330023</v>
      </c>
      <c r="L79" s="227">
        <f t="shared" si="6"/>
        <v>100</v>
      </c>
    </row>
    <row r="80" spans="2:12" x14ac:dyDescent="0.25">
      <c r="B80" s="94"/>
      <c r="C80" s="94"/>
      <c r="D80" s="93">
        <v>381</v>
      </c>
      <c r="E80" s="82"/>
      <c r="F80" s="82" t="s">
        <v>113</v>
      </c>
      <c r="G80" s="74">
        <v>495.06</v>
      </c>
      <c r="H80" s="74">
        <v>0</v>
      </c>
      <c r="I80" s="74">
        <v>490.5</v>
      </c>
      <c r="J80" s="74">
        <v>490.5</v>
      </c>
      <c r="K80" s="227">
        <f t="shared" si="5"/>
        <v>99.078899527330023</v>
      </c>
      <c r="L80" s="227">
        <f t="shared" si="6"/>
        <v>100</v>
      </c>
    </row>
    <row r="81" spans="2:12" x14ac:dyDescent="0.25">
      <c r="B81" s="94"/>
      <c r="C81" s="94"/>
      <c r="D81" s="94"/>
      <c r="E81" s="79">
        <v>3812</v>
      </c>
      <c r="F81" s="79" t="s">
        <v>114</v>
      </c>
      <c r="G81" s="71">
        <v>495.06</v>
      </c>
      <c r="H81" s="71">
        <v>0</v>
      </c>
      <c r="I81" s="71">
        <v>490.5</v>
      </c>
      <c r="J81" s="71">
        <v>490.5</v>
      </c>
      <c r="K81" s="226">
        <f t="shared" si="5"/>
        <v>99.078899527330023</v>
      </c>
      <c r="L81" s="226">
        <f t="shared" si="6"/>
        <v>100</v>
      </c>
    </row>
    <row r="82" spans="2:12" x14ac:dyDescent="0.25">
      <c r="B82" s="93">
        <v>4</v>
      </c>
      <c r="C82" s="93"/>
      <c r="D82" s="93"/>
      <c r="E82" s="82"/>
      <c r="F82" s="82" t="s">
        <v>5</v>
      </c>
      <c r="G82" s="74">
        <v>19941.27</v>
      </c>
      <c r="H82" s="74">
        <f>H83+H89</f>
        <v>40454.94</v>
      </c>
      <c r="I82" s="74">
        <f>I83+I89</f>
        <v>190533.65</v>
      </c>
      <c r="J82" s="74">
        <v>170391.33</v>
      </c>
      <c r="K82" s="227">
        <f t="shared" si="5"/>
        <v>854.46578878877824</v>
      </c>
      <c r="L82" s="227">
        <f t="shared" si="6"/>
        <v>89.428471033856752</v>
      </c>
    </row>
    <row r="83" spans="2:12" x14ac:dyDescent="0.25">
      <c r="B83" s="94"/>
      <c r="C83" s="93">
        <v>42</v>
      </c>
      <c r="D83" s="93"/>
      <c r="E83" s="82"/>
      <c r="F83" s="82" t="s">
        <v>115</v>
      </c>
      <c r="G83" s="74">
        <v>19941.27</v>
      </c>
      <c r="H83" s="74">
        <f>H84+H87</f>
        <v>36633.68</v>
      </c>
      <c r="I83" s="74">
        <f>I84+I87</f>
        <v>41561.850000000006</v>
      </c>
      <c r="J83" s="74">
        <v>35365.79</v>
      </c>
      <c r="K83" s="227">
        <f t="shared" si="5"/>
        <v>177.34973750418104</v>
      </c>
      <c r="L83" s="227">
        <f t="shared" si="6"/>
        <v>85.091953317766169</v>
      </c>
    </row>
    <row r="84" spans="2:12" x14ac:dyDescent="0.25">
      <c r="B84" s="94"/>
      <c r="C84" s="94"/>
      <c r="D84" s="93">
        <v>422</v>
      </c>
      <c r="E84" s="82"/>
      <c r="F84" s="82" t="s">
        <v>116</v>
      </c>
      <c r="G84" s="74">
        <f>G86+G85</f>
        <v>19462.14</v>
      </c>
      <c r="H84" s="74">
        <f>H86+H85</f>
        <v>1627.23</v>
      </c>
      <c r="I84" s="74">
        <f>I85+I86</f>
        <v>6157.23</v>
      </c>
      <c r="J84" s="74">
        <v>5599.65</v>
      </c>
      <c r="K84" s="227">
        <f t="shared" si="5"/>
        <v>28.772015821487258</v>
      </c>
      <c r="L84" s="227">
        <f t="shared" si="6"/>
        <v>90.944304500562751</v>
      </c>
    </row>
    <row r="85" spans="2:12" x14ac:dyDescent="0.25">
      <c r="B85" s="94"/>
      <c r="C85" s="94"/>
      <c r="D85" s="94"/>
      <c r="E85" s="79">
        <v>4221</v>
      </c>
      <c r="F85" s="79" t="s">
        <v>117</v>
      </c>
      <c r="G85" s="71">
        <v>19249.259999999998</v>
      </c>
      <c r="H85" s="71">
        <v>1327.23</v>
      </c>
      <c r="I85" s="71">
        <v>5857.23</v>
      </c>
      <c r="J85" s="71">
        <v>5599.65</v>
      </c>
      <c r="K85" s="226">
        <f t="shared" si="5"/>
        <v>29.090209182067262</v>
      </c>
      <c r="L85" s="226">
        <f t="shared" si="6"/>
        <v>95.602358111257374</v>
      </c>
    </row>
    <row r="86" spans="2:12" x14ac:dyDescent="0.25">
      <c r="B86" s="94"/>
      <c r="C86" s="94"/>
      <c r="D86" s="94"/>
      <c r="E86" s="79">
        <v>4227</v>
      </c>
      <c r="F86" s="79" t="s">
        <v>118</v>
      </c>
      <c r="G86" s="71">
        <v>212.88</v>
      </c>
      <c r="H86" s="71">
        <v>300</v>
      </c>
      <c r="I86" s="71">
        <v>300</v>
      </c>
      <c r="J86" s="71">
        <v>0</v>
      </c>
      <c r="K86" s="226">
        <f t="shared" si="5"/>
        <v>0</v>
      </c>
      <c r="L86" s="226">
        <f t="shared" si="6"/>
        <v>0</v>
      </c>
    </row>
    <row r="87" spans="2:12" x14ac:dyDescent="0.25">
      <c r="B87" s="94"/>
      <c r="C87" s="94"/>
      <c r="D87" s="93">
        <v>424</v>
      </c>
      <c r="E87" s="82"/>
      <c r="F87" s="82" t="s">
        <v>119</v>
      </c>
      <c r="G87" s="74">
        <v>692.01</v>
      </c>
      <c r="H87" s="74">
        <v>35006.449999999997</v>
      </c>
      <c r="I87" s="74">
        <v>35404.620000000003</v>
      </c>
      <c r="J87" s="74">
        <v>29766.14</v>
      </c>
      <c r="K87" s="227">
        <f t="shared" si="5"/>
        <v>4301.4031589138885</v>
      </c>
      <c r="L87" s="227">
        <f t="shared" si="6"/>
        <v>84.07416885140978</v>
      </c>
    </row>
    <row r="88" spans="2:12" x14ac:dyDescent="0.25">
      <c r="B88" s="94"/>
      <c r="C88" s="94"/>
      <c r="D88" s="94"/>
      <c r="E88" s="79">
        <v>4241</v>
      </c>
      <c r="F88" s="79" t="s">
        <v>120</v>
      </c>
      <c r="G88" s="71">
        <v>692.01</v>
      </c>
      <c r="H88" s="71">
        <v>35006.449999999997</v>
      </c>
      <c r="I88" s="71">
        <v>35404.620000000003</v>
      </c>
      <c r="J88" s="71">
        <v>29766.14</v>
      </c>
      <c r="K88" s="226">
        <f t="shared" si="5"/>
        <v>4301.4031589138885</v>
      </c>
      <c r="L88" s="226">
        <f t="shared" si="6"/>
        <v>84.07416885140978</v>
      </c>
    </row>
    <row r="89" spans="2:12" x14ac:dyDescent="0.25">
      <c r="B89" s="94"/>
      <c r="C89" s="93">
        <v>45</v>
      </c>
      <c r="D89" s="93"/>
      <c r="E89" s="82"/>
      <c r="F89" s="82" t="s">
        <v>121</v>
      </c>
      <c r="G89" s="74">
        <v>0</v>
      </c>
      <c r="H89" s="74">
        <v>3821.26</v>
      </c>
      <c r="I89" s="74">
        <v>148971.79999999999</v>
      </c>
      <c r="J89" s="74">
        <v>135025.54</v>
      </c>
      <c r="K89" s="227">
        <v>0</v>
      </c>
      <c r="L89" s="227">
        <f t="shared" si="6"/>
        <v>90.638322152246275</v>
      </c>
    </row>
    <row r="90" spans="2:12" x14ac:dyDescent="0.25">
      <c r="B90" s="94"/>
      <c r="C90" s="94"/>
      <c r="D90" s="93">
        <v>451</v>
      </c>
      <c r="E90" s="82"/>
      <c r="F90" s="82" t="s">
        <v>122</v>
      </c>
      <c r="G90" s="74">
        <v>0</v>
      </c>
      <c r="H90" s="71">
        <v>3821.26</v>
      </c>
      <c r="I90" s="74">
        <v>148971.79999999999</v>
      </c>
      <c r="J90" s="74">
        <v>135025.54</v>
      </c>
      <c r="K90" s="227">
        <v>0</v>
      </c>
      <c r="L90" s="227">
        <f t="shared" si="6"/>
        <v>90.638322152246275</v>
      </c>
    </row>
    <row r="91" spans="2:12" x14ac:dyDescent="0.25">
      <c r="B91" s="94"/>
      <c r="C91" s="94"/>
      <c r="D91" s="94"/>
      <c r="E91" s="79">
        <v>4511</v>
      </c>
      <c r="F91" s="79" t="s">
        <v>122</v>
      </c>
      <c r="G91" s="71">
        <v>0</v>
      </c>
      <c r="H91" s="71">
        <v>3821.26</v>
      </c>
      <c r="I91" s="71">
        <v>148971.79999999999</v>
      </c>
      <c r="J91" s="71">
        <v>135025.54</v>
      </c>
      <c r="K91" s="226">
        <v>0</v>
      </c>
      <c r="L91" s="226">
        <f t="shared" si="6"/>
        <v>90.638322152246275</v>
      </c>
    </row>
    <row r="92" spans="2:12" x14ac:dyDescent="0.25">
      <c r="D92" s="42"/>
    </row>
    <row r="93" spans="2:12" x14ac:dyDescent="0.25">
      <c r="D93" s="42"/>
    </row>
    <row r="94" spans="2:12" x14ac:dyDescent="0.25">
      <c r="D94" s="42"/>
    </row>
    <row r="95" spans="2:12" x14ac:dyDescent="0.25">
      <c r="D95" s="42"/>
    </row>
    <row r="96" spans="2:12" x14ac:dyDescent="0.25">
      <c r="D96" s="42"/>
    </row>
    <row r="97" spans="4:4" x14ac:dyDescent="0.25">
      <c r="D97" s="42"/>
    </row>
  </sheetData>
  <mergeCells count="11">
    <mergeCell ref="B1:L1"/>
    <mergeCell ref="B2:L2"/>
    <mergeCell ref="B4:L4"/>
    <mergeCell ref="B6:L6"/>
    <mergeCell ref="B42:F42"/>
    <mergeCell ref="B9:F9"/>
    <mergeCell ref="B41:F41"/>
    <mergeCell ref="B8:F8"/>
    <mergeCell ref="B7:L7"/>
    <mergeCell ref="B5:L5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B17" sqref="B1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4"/>
      <c r="G1" s="4"/>
      <c r="H1" s="4"/>
    </row>
    <row r="2" spans="2:8" ht="15.75" customHeight="1" x14ac:dyDescent="0.25">
      <c r="B2" s="253" t="s">
        <v>38</v>
      </c>
      <c r="C2" s="253"/>
      <c r="D2" s="253"/>
      <c r="E2" s="253"/>
      <c r="F2" s="253"/>
      <c r="G2" s="253"/>
      <c r="H2" s="253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25.5" x14ac:dyDescent="0.25">
      <c r="B4" s="35" t="s">
        <v>6</v>
      </c>
      <c r="C4" s="35" t="s">
        <v>66</v>
      </c>
      <c r="D4" s="35" t="s">
        <v>85</v>
      </c>
      <c r="E4" s="35" t="s">
        <v>67</v>
      </c>
      <c r="F4" s="35" t="s">
        <v>68</v>
      </c>
      <c r="G4" s="35" t="s">
        <v>24</v>
      </c>
      <c r="H4" s="35" t="s">
        <v>49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34</v>
      </c>
      <c r="H5" s="37" t="s">
        <v>35</v>
      </c>
    </row>
    <row r="6" spans="2:8" ht="15.75" customHeight="1" x14ac:dyDescent="0.25">
      <c r="B6" s="5" t="s">
        <v>48</v>
      </c>
      <c r="C6" s="75">
        <v>1381740.25</v>
      </c>
      <c r="D6" s="75">
        <v>1509946.8</v>
      </c>
      <c r="E6" s="75">
        <v>1773866.65</v>
      </c>
      <c r="F6" s="77">
        <v>1773592.38</v>
      </c>
      <c r="G6" s="84">
        <f>F6/C6*100</f>
        <v>128.35931934384917</v>
      </c>
      <c r="H6" s="85">
        <f>F6/E6*100</f>
        <v>99.984538296607582</v>
      </c>
    </row>
    <row r="7" spans="2:8" ht="15.75" customHeight="1" x14ac:dyDescent="0.25">
      <c r="B7" s="55" t="s">
        <v>69</v>
      </c>
      <c r="C7" s="52">
        <v>1381740.25</v>
      </c>
      <c r="D7" s="52">
        <v>1509946.8</v>
      </c>
      <c r="E7" s="52">
        <v>1773866.65</v>
      </c>
      <c r="F7" s="71">
        <v>1773592.38</v>
      </c>
      <c r="G7" s="72">
        <f>F7/C7*100</f>
        <v>128.35931934384917</v>
      </c>
      <c r="H7" s="72">
        <f>F7/E7*100</f>
        <v>99.984538296607582</v>
      </c>
    </row>
    <row r="8" spans="2:8" x14ac:dyDescent="0.25">
      <c r="B8" s="56" t="s">
        <v>70</v>
      </c>
      <c r="C8" s="52">
        <v>1342480.39</v>
      </c>
      <c r="D8" s="52">
        <v>1475338.52</v>
      </c>
      <c r="E8" s="52">
        <f>E7-E9</f>
        <v>1730727.93</v>
      </c>
      <c r="F8" s="71">
        <v>1728385.04</v>
      </c>
      <c r="G8" s="72">
        <f>F8/C8*100</f>
        <v>128.74564521571895</v>
      </c>
      <c r="H8" s="72">
        <f>F8/E8*100</f>
        <v>99.864629791928067</v>
      </c>
    </row>
    <row r="9" spans="2:8" x14ac:dyDescent="0.25">
      <c r="B9" s="57" t="s">
        <v>71</v>
      </c>
      <c r="C9" s="52">
        <v>39259.86</v>
      </c>
      <c r="D9" s="52">
        <v>34608.28</v>
      </c>
      <c r="E9" s="52">
        <v>43138.720000000001</v>
      </c>
      <c r="F9" s="71">
        <v>45207.34</v>
      </c>
      <c r="G9" s="72">
        <f>F9/C9*100</f>
        <v>115.14900970100248</v>
      </c>
      <c r="H9" s="72">
        <f>F9/E9*100</f>
        <v>104.79527440777102</v>
      </c>
    </row>
    <row r="11" spans="2:8" x14ac:dyDescent="0.25">
      <c r="B11" s="30"/>
      <c r="C11" s="30"/>
      <c r="D11" s="30"/>
      <c r="E11" s="30"/>
      <c r="F11" s="30"/>
      <c r="G11" s="30"/>
      <c r="H11" s="30"/>
    </row>
    <row r="12" spans="2:8" x14ac:dyDescent="0.25">
      <c r="B12" s="30"/>
      <c r="C12" s="30"/>
      <c r="D12" s="30"/>
      <c r="E12" s="30"/>
      <c r="F12" s="30"/>
      <c r="G12" s="30"/>
      <c r="H12" s="30"/>
    </row>
    <row r="13" spans="2:8" x14ac:dyDescent="0.25">
      <c r="B13" s="30"/>
      <c r="C13" s="30"/>
      <c r="D13" s="30"/>
      <c r="E13" s="30"/>
      <c r="F13" s="30"/>
      <c r="G13" s="30"/>
      <c r="H13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I34" sqref="I3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3"/>
      <c r="E1" s="3"/>
      <c r="F1" s="3"/>
      <c r="G1" s="3"/>
      <c r="H1" s="3"/>
      <c r="I1" s="3"/>
      <c r="J1" s="3"/>
      <c r="K1" s="3"/>
      <c r="L1" s="13"/>
    </row>
    <row r="2" spans="2:12" ht="15.75" customHeight="1" x14ac:dyDescent="0.25">
      <c r="B2" s="253" t="s">
        <v>10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2:12" ht="18" x14ac:dyDescent="0.25"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</row>
    <row r="4" spans="2:12" ht="18" customHeight="1" x14ac:dyDescent="0.25">
      <c r="B4" s="253" t="s">
        <v>52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2:12" ht="15.75" customHeight="1" x14ac:dyDescent="0.25">
      <c r="B5" s="253" t="s">
        <v>39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</row>
    <row r="6" spans="2:12" ht="18" x14ac:dyDescent="0.25">
      <c r="B6" s="48"/>
      <c r="C6" s="48"/>
      <c r="D6" s="48"/>
      <c r="E6" s="48"/>
      <c r="F6" s="48"/>
      <c r="G6" s="48"/>
      <c r="H6" s="48"/>
      <c r="I6" s="48"/>
      <c r="J6" s="49"/>
      <c r="K6" s="49"/>
      <c r="L6" s="49"/>
    </row>
    <row r="7" spans="2:12" ht="25.5" customHeight="1" x14ac:dyDescent="0.25">
      <c r="B7" s="284" t="s">
        <v>6</v>
      </c>
      <c r="C7" s="285"/>
      <c r="D7" s="285"/>
      <c r="E7" s="285"/>
      <c r="F7" s="286"/>
      <c r="G7" s="38" t="s">
        <v>254</v>
      </c>
      <c r="H7" s="38" t="s">
        <v>85</v>
      </c>
      <c r="I7" s="38" t="s">
        <v>67</v>
      </c>
      <c r="J7" s="38" t="s">
        <v>255</v>
      </c>
      <c r="K7" s="38" t="s">
        <v>24</v>
      </c>
      <c r="L7" s="38" t="s">
        <v>49</v>
      </c>
    </row>
    <row r="8" spans="2:12" x14ac:dyDescent="0.25">
      <c r="B8" s="284">
        <v>1</v>
      </c>
      <c r="C8" s="285"/>
      <c r="D8" s="285"/>
      <c r="E8" s="285"/>
      <c r="F8" s="286"/>
      <c r="G8" s="39">
        <v>2</v>
      </c>
      <c r="H8" s="39">
        <v>3</v>
      </c>
      <c r="I8" s="39">
        <v>4</v>
      </c>
      <c r="J8" s="39">
        <v>5</v>
      </c>
      <c r="K8" s="39" t="s">
        <v>34</v>
      </c>
      <c r="L8" s="39" t="s">
        <v>35</v>
      </c>
    </row>
    <row r="9" spans="2:12" ht="25.5" x14ac:dyDescent="0.25">
      <c r="B9" s="5">
        <v>8</v>
      </c>
      <c r="C9" s="5"/>
      <c r="D9" s="5"/>
      <c r="E9" s="5"/>
      <c r="F9" s="5" t="s">
        <v>7</v>
      </c>
      <c r="G9" s="52">
        <v>0</v>
      </c>
      <c r="H9" s="52">
        <v>0</v>
      </c>
      <c r="I9" s="52">
        <v>0</v>
      </c>
      <c r="J9" s="54">
        <v>0</v>
      </c>
      <c r="K9" s="54">
        <v>0</v>
      </c>
      <c r="L9" s="54">
        <v>0</v>
      </c>
    </row>
    <row r="10" spans="2:12" x14ac:dyDescent="0.25">
      <c r="B10" s="5"/>
      <c r="C10" s="10">
        <v>84</v>
      </c>
      <c r="D10" s="10"/>
      <c r="E10" s="10"/>
      <c r="F10" s="10" t="s">
        <v>12</v>
      </c>
      <c r="G10" s="52"/>
      <c r="H10" s="52"/>
      <c r="I10" s="52"/>
      <c r="J10" s="54"/>
      <c r="K10" s="54"/>
      <c r="L10" s="54"/>
    </row>
    <row r="11" spans="2:12" ht="51" x14ac:dyDescent="0.25">
      <c r="B11" s="6"/>
      <c r="C11" s="6"/>
      <c r="D11" s="6">
        <v>841</v>
      </c>
      <c r="E11" s="6"/>
      <c r="F11" s="23" t="s">
        <v>40</v>
      </c>
      <c r="G11" s="52"/>
      <c r="H11" s="52"/>
      <c r="I11" s="52"/>
      <c r="J11" s="54"/>
      <c r="K11" s="54"/>
      <c r="L11" s="54"/>
    </row>
    <row r="12" spans="2:12" ht="25.5" x14ac:dyDescent="0.25">
      <c r="B12" s="6"/>
      <c r="C12" s="6"/>
      <c r="D12" s="6"/>
      <c r="E12" s="6">
        <v>8413</v>
      </c>
      <c r="F12" s="23" t="s">
        <v>41</v>
      </c>
      <c r="G12" s="52"/>
      <c r="H12" s="52"/>
      <c r="I12" s="52"/>
      <c r="J12" s="54"/>
      <c r="K12" s="54"/>
      <c r="L12" s="54"/>
    </row>
    <row r="13" spans="2:12" x14ac:dyDescent="0.25">
      <c r="B13" s="6"/>
      <c r="C13" s="6"/>
      <c r="D13" s="6"/>
      <c r="E13" s="7" t="s">
        <v>19</v>
      </c>
      <c r="F13" s="12"/>
      <c r="G13" s="52"/>
      <c r="H13" s="52"/>
      <c r="I13" s="52"/>
      <c r="J13" s="54"/>
      <c r="K13" s="54"/>
      <c r="L13" s="54"/>
    </row>
    <row r="14" spans="2:12" ht="25.5" x14ac:dyDescent="0.25">
      <c r="B14" s="8">
        <v>5</v>
      </c>
      <c r="C14" s="9"/>
      <c r="D14" s="9"/>
      <c r="E14" s="9"/>
      <c r="F14" s="14" t="s">
        <v>8</v>
      </c>
      <c r="G14" s="52">
        <v>0</v>
      </c>
      <c r="H14" s="52">
        <v>0</v>
      </c>
      <c r="I14" s="52">
        <v>0</v>
      </c>
      <c r="J14" s="54">
        <v>0</v>
      </c>
      <c r="K14" s="54">
        <v>0</v>
      </c>
      <c r="L14" s="54">
        <v>0</v>
      </c>
    </row>
    <row r="15" spans="2:12" ht="25.5" x14ac:dyDescent="0.25">
      <c r="B15" s="10"/>
      <c r="C15" s="10">
        <v>54</v>
      </c>
      <c r="D15" s="10"/>
      <c r="E15" s="10"/>
      <c r="F15" s="15" t="s">
        <v>13</v>
      </c>
      <c r="G15" s="52"/>
      <c r="H15" s="52"/>
      <c r="I15" s="53"/>
      <c r="J15" s="54"/>
      <c r="K15" s="54"/>
      <c r="L15" s="54"/>
    </row>
    <row r="16" spans="2:12" ht="63.75" x14ac:dyDescent="0.25">
      <c r="B16" s="10"/>
      <c r="C16" s="10"/>
      <c r="D16" s="10">
        <v>541</v>
      </c>
      <c r="E16" s="23"/>
      <c r="F16" s="23" t="s">
        <v>42</v>
      </c>
      <c r="G16" s="52"/>
      <c r="H16" s="52"/>
      <c r="I16" s="53"/>
      <c r="J16" s="54"/>
      <c r="K16" s="54"/>
      <c r="L16" s="54"/>
    </row>
    <row r="17" spans="2:12" ht="38.25" x14ac:dyDescent="0.25">
      <c r="B17" s="10"/>
      <c r="C17" s="10"/>
      <c r="D17" s="10"/>
      <c r="E17" s="23">
        <v>5413</v>
      </c>
      <c r="F17" s="23" t="s">
        <v>43</v>
      </c>
      <c r="G17" s="52"/>
      <c r="H17" s="52"/>
      <c r="I17" s="53"/>
      <c r="J17" s="54"/>
      <c r="K17" s="54"/>
      <c r="L17" s="54"/>
    </row>
    <row r="18" spans="2:12" x14ac:dyDescent="0.25">
      <c r="B18" s="11"/>
      <c r="C18" s="9"/>
      <c r="D18" s="9"/>
      <c r="E18" s="9"/>
      <c r="F18" s="14" t="s">
        <v>19</v>
      </c>
      <c r="G18" s="52"/>
      <c r="H18" s="52"/>
      <c r="I18" s="52"/>
      <c r="J18" s="54"/>
      <c r="K18" s="54"/>
      <c r="L18" s="54"/>
    </row>
    <row r="20" spans="2:12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G43" sqref="G4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4"/>
      <c r="G1" s="4"/>
      <c r="H1" s="4"/>
    </row>
    <row r="2" spans="2:8" ht="15.75" customHeight="1" x14ac:dyDescent="0.25">
      <c r="B2" s="253" t="s">
        <v>44</v>
      </c>
      <c r="C2" s="253"/>
      <c r="D2" s="253"/>
      <c r="E2" s="253"/>
      <c r="F2" s="253"/>
      <c r="G2" s="253"/>
      <c r="H2" s="253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25.5" x14ac:dyDescent="0.25">
      <c r="B4" s="35" t="s">
        <v>6</v>
      </c>
      <c r="C4" s="35" t="s">
        <v>254</v>
      </c>
      <c r="D4" s="35" t="s">
        <v>85</v>
      </c>
      <c r="E4" s="35" t="s">
        <v>67</v>
      </c>
      <c r="F4" s="35" t="s">
        <v>253</v>
      </c>
      <c r="G4" s="35" t="s">
        <v>24</v>
      </c>
      <c r="H4" s="35" t="s">
        <v>49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34</v>
      </c>
      <c r="H5" s="35" t="s">
        <v>35</v>
      </c>
    </row>
    <row r="6" spans="2:8" x14ac:dyDescent="0.25">
      <c r="B6" s="5" t="s">
        <v>45</v>
      </c>
      <c r="C6" s="52">
        <v>0</v>
      </c>
      <c r="D6" s="52">
        <v>0</v>
      </c>
      <c r="E6" s="53">
        <v>0</v>
      </c>
      <c r="F6" s="54">
        <v>0</v>
      </c>
      <c r="G6" s="54">
        <v>0</v>
      </c>
      <c r="H6" s="54">
        <v>0</v>
      </c>
    </row>
    <row r="7" spans="2:8" x14ac:dyDescent="0.25">
      <c r="B7" s="5" t="s">
        <v>16</v>
      </c>
      <c r="C7" s="52"/>
      <c r="D7" s="52"/>
      <c r="E7" s="52"/>
      <c r="F7" s="54"/>
      <c r="G7" s="54"/>
      <c r="H7" s="54"/>
    </row>
    <row r="8" spans="2:8" x14ac:dyDescent="0.25">
      <c r="B8" s="20" t="s">
        <v>17</v>
      </c>
      <c r="C8" s="52"/>
      <c r="D8" s="52"/>
      <c r="E8" s="52"/>
      <c r="F8" s="54"/>
      <c r="G8" s="54"/>
      <c r="H8" s="54"/>
    </row>
    <row r="9" spans="2:8" x14ac:dyDescent="0.25">
      <c r="B9" s="21" t="s">
        <v>18</v>
      </c>
      <c r="C9" s="52"/>
      <c r="D9" s="52"/>
      <c r="E9" s="52"/>
      <c r="F9" s="54"/>
      <c r="G9" s="54"/>
      <c r="H9" s="54"/>
    </row>
    <row r="10" spans="2:8" x14ac:dyDescent="0.25">
      <c r="B10" s="21" t="s">
        <v>19</v>
      </c>
      <c r="C10" s="52"/>
      <c r="D10" s="52"/>
      <c r="E10" s="52"/>
      <c r="F10" s="54"/>
      <c r="G10" s="54"/>
      <c r="H10" s="54"/>
    </row>
    <row r="11" spans="2:8" x14ac:dyDescent="0.25">
      <c r="B11" s="5" t="s">
        <v>20</v>
      </c>
      <c r="C11" s="52">
        <v>0</v>
      </c>
      <c r="D11" s="52">
        <v>0</v>
      </c>
      <c r="E11" s="53">
        <v>0</v>
      </c>
      <c r="F11" s="54">
        <v>0</v>
      </c>
      <c r="G11" s="54">
        <v>0</v>
      </c>
      <c r="H11" s="54">
        <v>0</v>
      </c>
    </row>
    <row r="12" spans="2:8" x14ac:dyDescent="0.25">
      <c r="B12" s="22" t="s">
        <v>21</v>
      </c>
      <c r="C12" s="52"/>
      <c r="D12" s="52"/>
      <c r="E12" s="53"/>
      <c r="F12" s="54"/>
      <c r="G12" s="54"/>
      <c r="H12" s="54"/>
    </row>
    <row r="13" spans="2:8" x14ac:dyDescent="0.25">
      <c r="B13" s="5" t="s">
        <v>22</v>
      </c>
      <c r="C13" s="52"/>
      <c r="D13" s="52"/>
      <c r="E13" s="53"/>
      <c r="F13" s="54"/>
      <c r="G13" s="54"/>
      <c r="H13" s="54"/>
    </row>
    <row r="14" spans="2:8" x14ac:dyDescent="0.25">
      <c r="B14" s="22" t="s">
        <v>23</v>
      </c>
      <c r="C14" s="52"/>
      <c r="D14" s="52"/>
      <c r="E14" s="53"/>
      <c r="F14" s="54"/>
      <c r="G14" s="54"/>
      <c r="H14" s="54"/>
    </row>
    <row r="15" spans="2:8" x14ac:dyDescent="0.25">
      <c r="B15" s="10" t="s">
        <v>14</v>
      </c>
      <c r="C15" s="52"/>
      <c r="D15" s="52"/>
      <c r="E15" s="53"/>
      <c r="F15" s="54"/>
      <c r="G15" s="54"/>
      <c r="H15" s="54"/>
    </row>
    <row r="16" spans="2:8" x14ac:dyDescent="0.25">
      <c r="B16" s="22"/>
      <c r="C16" s="52"/>
      <c r="D16" s="52"/>
      <c r="E16" s="53"/>
      <c r="F16" s="54"/>
      <c r="G16" s="54"/>
      <c r="H16" s="54"/>
    </row>
    <row r="17" spans="2:8" ht="15.75" customHeight="1" x14ac:dyDescent="0.25">
      <c r="B17" s="5" t="s">
        <v>46</v>
      </c>
      <c r="C17" s="52">
        <v>0</v>
      </c>
      <c r="D17" s="52">
        <v>0</v>
      </c>
      <c r="E17" s="53">
        <v>0</v>
      </c>
      <c r="F17" s="54">
        <v>0</v>
      </c>
      <c r="G17" s="54">
        <v>0</v>
      </c>
      <c r="H17" s="54">
        <v>0</v>
      </c>
    </row>
    <row r="18" spans="2:8" ht="15.75" customHeight="1" x14ac:dyDescent="0.25">
      <c r="B18" s="5" t="s">
        <v>16</v>
      </c>
      <c r="C18" s="52"/>
      <c r="D18" s="52"/>
      <c r="E18" s="52"/>
      <c r="F18" s="54"/>
      <c r="G18" s="54"/>
      <c r="H18" s="54"/>
    </row>
    <row r="19" spans="2:8" x14ac:dyDescent="0.25">
      <c r="B19" s="20" t="s">
        <v>17</v>
      </c>
      <c r="C19" s="52"/>
      <c r="D19" s="52"/>
      <c r="E19" s="52"/>
      <c r="F19" s="54"/>
      <c r="G19" s="54"/>
      <c r="H19" s="54"/>
    </row>
    <row r="20" spans="2:8" x14ac:dyDescent="0.25">
      <c r="B20" s="21" t="s">
        <v>18</v>
      </c>
      <c r="C20" s="52"/>
      <c r="D20" s="52"/>
      <c r="E20" s="52"/>
      <c r="F20" s="54"/>
      <c r="G20" s="54"/>
      <c r="H20" s="54"/>
    </row>
    <row r="21" spans="2:8" x14ac:dyDescent="0.25">
      <c r="B21" s="21" t="s">
        <v>19</v>
      </c>
      <c r="C21" s="52"/>
      <c r="D21" s="52"/>
      <c r="E21" s="52"/>
      <c r="F21" s="54"/>
      <c r="G21" s="54"/>
      <c r="H21" s="54"/>
    </row>
    <row r="22" spans="2:8" x14ac:dyDescent="0.25">
      <c r="B22" s="5" t="s">
        <v>20</v>
      </c>
      <c r="C22" s="52">
        <v>0</v>
      </c>
      <c r="D22" s="52">
        <v>0</v>
      </c>
      <c r="E22" s="53">
        <v>0</v>
      </c>
      <c r="F22" s="54">
        <v>0</v>
      </c>
      <c r="G22" s="54">
        <v>0</v>
      </c>
      <c r="H22" s="54">
        <v>0</v>
      </c>
    </row>
    <row r="23" spans="2:8" x14ac:dyDescent="0.25">
      <c r="B23" s="22" t="s">
        <v>21</v>
      </c>
      <c r="C23" s="52"/>
      <c r="D23" s="52"/>
      <c r="E23" s="53"/>
      <c r="F23" s="54"/>
      <c r="G23" s="54"/>
      <c r="H23" s="54"/>
    </row>
    <row r="24" spans="2:8" x14ac:dyDescent="0.25">
      <c r="B24" s="5" t="s">
        <v>22</v>
      </c>
      <c r="C24" s="52"/>
      <c r="D24" s="52"/>
      <c r="E24" s="53"/>
      <c r="F24" s="54"/>
      <c r="G24" s="54"/>
      <c r="H24" s="54"/>
    </row>
    <row r="25" spans="2:8" x14ac:dyDescent="0.25">
      <c r="B25" s="22" t="s">
        <v>23</v>
      </c>
      <c r="C25" s="52"/>
      <c r="D25" s="52"/>
      <c r="E25" s="53"/>
      <c r="F25" s="54"/>
      <c r="G25" s="54"/>
      <c r="H25" s="54"/>
    </row>
    <row r="26" spans="2:8" x14ac:dyDescent="0.25">
      <c r="B26" s="10" t="s">
        <v>14</v>
      </c>
      <c r="C26" s="52"/>
      <c r="D26" s="52"/>
      <c r="E26" s="53"/>
      <c r="F26" s="54"/>
      <c r="G26" s="54"/>
      <c r="H26" s="54"/>
    </row>
    <row r="28" spans="2:8" x14ac:dyDescent="0.25">
      <c r="B28" s="41"/>
      <c r="C28" s="41"/>
      <c r="D28" s="41"/>
      <c r="E28" s="41"/>
      <c r="F28" s="41"/>
      <c r="G28" s="41"/>
      <c r="H28" s="4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6"/>
  <sheetViews>
    <sheetView tabSelected="1" topLeftCell="A245" workbookViewId="0">
      <selection activeCell="H265" sqref="H265:H26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8.5703125" customWidth="1"/>
    <col min="5" max="5" width="45.140625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253" t="s">
        <v>9</v>
      </c>
      <c r="C2" s="253"/>
      <c r="D2" s="253"/>
      <c r="E2" s="253"/>
      <c r="F2" s="253"/>
      <c r="G2" s="253"/>
      <c r="H2" s="253"/>
      <c r="I2" s="253"/>
      <c r="J2" s="24"/>
    </row>
    <row r="3" spans="2:10" ht="18" x14ac:dyDescent="0.25">
      <c r="B3" s="48"/>
      <c r="C3" s="48"/>
      <c r="D3" s="48"/>
      <c r="E3" s="48"/>
      <c r="F3" s="48"/>
      <c r="G3" s="48"/>
      <c r="H3" s="48"/>
      <c r="I3" s="49"/>
      <c r="J3" s="4"/>
    </row>
    <row r="4" spans="2:10" ht="15.75" x14ac:dyDescent="0.25">
      <c r="B4" s="307" t="s">
        <v>54</v>
      </c>
      <c r="C4" s="307"/>
      <c r="D4" s="307"/>
      <c r="E4" s="307"/>
      <c r="F4" s="307"/>
      <c r="G4" s="307"/>
      <c r="H4" s="307"/>
      <c r="I4" s="307"/>
    </row>
    <row r="5" spans="2:10" ht="18" x14ac:dyDescent="0.25">
      <c r="B5" s="48"/>
      <c r="C5" s="48"/>
      <c r="D5" s="48"/>
      <c r="E5" s="48"/>
      <c r="F5" s="48"/>
      <c r="G5" s="48"/>
      <c r="H5" s="48"/>
      <c r="I5" s="49"/>
    </row>
    <row r="6" spans="2:10" ht="15.75" x14ac:dyDescent="0.25">
      <c r="D6" s="101" t="s">
        <v>153</v>
      </c>
      <c r="E6" s="101" t="s">
        <v>154</v>
      </c>
      <c r="F6" s="102"/>
      <c r="G6" s="102"/>
      <c r="H6" s="102"/>
      <c r="I6" s="102"/>
    </row>
    <row r="7" spans="2:10" s="40" customFormat="1" ht="15.75" x14ac:dyDescent="0.25">
      <c r="D7" s="103" t="s">
        <v>155</v>
      </c>
      <c r="E7" s="103" t="s">
        <v>156</v>
      </c>
      <c r="F7" s="104"/>
      <c r="G7" s="104"/>
      <c r="H7" s="104"/>
      <c r="I7" s="104"/>
    </row>
    <row r="8" spans="2:10" ht="17.25" customHeight="1" x14ac:dyDescent="0.25">
      <c r="D8" s="306" t="s">
        <v>157</v>
      </c>
      <c r="E8" s="306"/>
      <c r="F8" s="102"/>
      <c r="G8" s="102"/>
      <c r="H8" s="102"/>
      <c r="I8" s="102"/>
    </row>
    <row r="9" spans="2:10" ht="15.75" customHeight="1" x14ac:dyDescent="0.25">
      <c r="D9" s="309" t="s">
        <v>158</v>
      </c>
      <c r="E9" s="310"/>
      <c r="F9" s="105"/>
      <c r="G9" s="106"/>
      <c r="H9" s="106"/>
      <c r="I9" s="106"/>
    </row>
    <row r="10" spans="2:10" ht="30" customHeight="1" x14ac:dyDescent="0.25">
      <c r="D10" s="107" t="s">
        <v>159</v>
      </c>
      <c r="E10" s="108" t="s">
        <v>160</v>
      </c>
      <c r="F10" s="107" t="s">
        <v>226</v>
      </c>
      <c r="G10" s="107" t="s">
        <v>227</v>
      </c>
      <c r="H10" s="107" t="s">
        <v>228</v>
      </c>
      <c r="I10" s="107" t="s">
        <v>161</v>
      </c>
    </row>
    <row r="11" spans="2:10" ht="17.25" customHeight="1" x14ac:dyDescent="0.25">
      <c r="D11" s="107">
        <v>1</v>
      </c>
      <c r="E11" s="108">
        <v>2</v>
      </c>
      <c r="F11" s="108">
        <v>3</v>
      </c>
      <c r="G11" s="107">
        <v>4</v>
      </c>
      <c r="H11" s="107">
        <v>5</v>
      </c>
      <c r="I11" s="109">
        <v>6</v>
      </c>
    </row>
    <row r="12" spans="2:10" ht="20.25" customHeight="1" x14ac:dyDescent="0.25">
      <c r="D12" s="110">
        <v>3211</v>
      </c>
      <c r="E12" s="111" t="s">
        <v>33</v>
      </c>
      <c r="F12" s="112">
        <v>2000</v>
      </c>
      <c r="G12" s="113">
        <v>2184.3200000000002</v>
      </c>
      <c r="H12" s="112">
        <v>2184.3200000000002</v>
      </c>
      <c r="I12" s="114">
        <v>100</v>
      </c>
    </row>
    <row r="13" spans="2:10" ht="15.75" customHeight="1" x14ac:dyDescent="0.25">
      <c r="D13" s="115">
        <v>3213</v>
      </c>
      <c r="E13" s="116" t="s">
        <v>93</v>
      </c>
      <c r="F13" s="117">
        <v>1768.54</v>
      </c>
      <c r="G13" s="118">
        <v>1234</v>
      </c>
      <c r="H13" s="117">
        <v>2134</v>
      </c>
      <c r="I13" s="114">
        <v>100</v>
      </c>
    </row>
    <row r="14" spans="2:10" ht="20.25" customHeight="1" x14ac:dyDescent="0.25">
      <c r="D14" s="115">
        <v>3221</v>
      </c>
      <c r="E14" s="116" t="s">
        <v>162</v>
      </c>
      <c r="F14" s="117">
        <v>2718.47</v>
      </c>
      <c r="G14" s="118">
        <v>3092.17</v>
      </c>
      <c r="H14" s="117">
        <v>3092.17</v>
      </c>
      <c r="I14" s="114">
        <v>100</v>
      </c>
    </row>
    <row r="15" spans="2:10" ht="20.25" customHeight="1" x14ac:dyDescent="0.25">
      <c r="D15" s="115">
        <v>3222</v>
      </c>
      <c r="E15" s="116" t="s">
        <v>96</v>
      </c>
      <c r="F15" s="117">
        <v>3400.45</v>
      </c>
      <c r="G15" s="118">
        <v>4301.07</v>
      </c>
      <c r="H15" s="117">
        <v>4301.07</v>
      </c>
      <c r="I15" s="114">
        <v>100</v>
      </c>
    </row>
    <row r="16" spans="2:10" ht="19.5" customHeight="1" x14ac:dyDescent="0.25">
      <c r="D16" s="115">
        <v>3223</v>
      </c>
      <c r="E16" s="116" t="s">
        <v>163</v>
      </c>
      <c r="F16" s="117">
        <v>7064.7</v>
      </c>
      <c r="G16" s="118">
        <v>7332.97</v>
      </c>
      <c r="H16" s="117">
        <v>7332.97</v>
      </c>
      <c r="I16" s="114">
        <v>100</v>
      </c>
    </row>
    <row r="17" spans="2:9" ht="19.5" customHeight="1" x14ac:dyDescent="0.25">
      <c r="D17" s="115">
        <v>3223</v>
      </c>
      <c r="E17" s="116" t="s">
        <v>164</v>
      </c>
      <c r="F17" s="117">
        <v>30000</v>
      </c>
      <c r="G17" s="118">
        <v>29940</v>
      </c>
      <c r="H17" s="117">
        <v>29940</v>
      </c>
      <c r="I17" s="114">
        <v>100</v>
      </c>
    </row>
    <row r="18" spans="2:9" ht="21" customHeight="1" x14ac:dyDescent="0.25">
      <c r="D18" s="115">
        <v>3224</v>
      </c>
      <c r="E18" s="116" t="s">
        <v>165</v>
      </c>
      <c r="F18" s="117">
        <v>1400</v>
      </c>
      <c r="G18" s="118">
        <v>2209.3200000000002</v>
      </c>
      <c r="H18" s="117">
        <v>2209.3200000000002</v>
      </c>
      <c r="I18" s="114">
        <v>100</v>
      </c>
    </row>
    <row r="19" spans="2:9" ht="21" customHeight="1" x14ac:dyDescent="0.25">
      <c r="D19" s="115">
        <v>3227</v>
      </c>
      <c r="E19" s="116" t="s">
        <v>231</v>
      </c>
      <c r="F19" s="117">
        <v>200</v>
      </c>
      <c r="G19" s="118">
        <v>252.42</v>
      </c>
      <c r="H19" s="117">
        <v>252.42</v>
      </c>
      <c r="I19" s="114">
        <v>100</v>
      </c>
    </row>
    <row r="20" spans="2:9" ht="21" customHeight="1" x14ac:dyDescent="0.25">
      <c r="D20" s="115">
        <v>3231</v>
      </c>
      <c r="E20" s="116" t="s">
        <v>100</v>
      </c>
      <c r="F20" s="117">
        <v>1528.95</v>
      </c>
      <c r="G20" s="118">
        <v>1733.64</v>
      </c>
      <c r="H20" s="117">
        <v>1733.64</v>
      </c>
      <c r="I20" s="114">
        <v>100</v>
      </c>
    </row>
    <row r="21" spans="2:9" ht="21.75" customHeight="1" x14ac:dyDescent="0.25">
      <c r="D21" s="115">
        <v>3232</v>
      </c>
      <c r="E21" s="116" t="s">
        <v>166</v>
      </c>
      <c r="F21" s="117">
        <v>6124.53</v>
      </c>
      <c r="G21" s="118">
        <v>8070.67</v>
      </c>
      <c r="H21" s="117">
        <v>8070.67</v>
      </c>
      <c r="I21" s="114">
        <v>100</v>
      </c>
    </row>
    <row r="22" spans="2:9" ht="22.5" customHeight="1" x14ac:dyDescent="0.25">
      <c r="D22" s="115">
        <v>3234</v>
      </c>
      <c r="E22" s="116" t="s">
        <v>102</v>
      </c>
      <c r="F22" s="117">
        <v>4000</v>
      </c>
      <c r="G22" s="118">
        <v>6105.85</v>
      </c>
      <c r="H22" s="117">
        <v>6105.85</v>
      </c>
      <c r="I22" s="114">
        <v>100</v>
      </c>
    </row>
    <row r="23" spans="2:9" ht="21.75" customHeight="1" x14ac:dyDescent="0.25">
      <c r="D23" s="115">
        <v>3235</v>
      </c>
      <c r="E23" s="116" t="s">
        <v>167</v>
      </c>
      <c r="F23" s="117">
        <v>207900</v>
      </c>
      <c r="G23" s="118">
        <v>210328.7</v>
      </c>
      <c r="H23" s="117">
        <v>204305.04</v>
      </c>
      <c r="I23" s="114">
        <v>97.14</v>
      </c>
    </row>
    <row r="24" spans="2:9" ht="21.75" customHeight="1" x14ac:dyDescent="0.25">
      <c r="D24" s="115">
        <v>3235</v>
      </c>
      <c r="E24" s="116" t="s">
        <v>232</v>
      </c>
      <c r="F24" s="117">
        <v>0</v>
      </c>
      <c r="G24" s="118">
        <v>53319.86</v>
      </c>
      <c r="H24" s="117">
        <v>53319.86</v>
      </c>
      <c r="I24" s="114">
        <v>100</v>
      </c>
    </row>
    <row r="25" spans="2:9" ht="23.25" customHeight="1" x14ac:dyDescent="0.25">
      <c r="B25" s="41"/>
      <c r="C25" s="41"/>
      <c r="D25" s="115">
        <v>3235</v>
      </c>
      <c r="E25" s="116" t="s">
        <v>168</v>
      </c>
      <c r="F25" s="117">
        <v>3798.37</v>
      </c>
      <c r="G25" s="118">
        <v>3799.05</v>
      </c>
      <c r="H25" s="117">
        <v>3799.05</v>
      </c>
      <c r="I25" s="114">
        <v>100</v>
      </c>
    </row>
    <row r="26" spans="2:9" ht="19.5" customHeight="1" x14ac:dyDescent="0.25">
      <c r="B26" s="41"/>
      <c r="C26" s="41"/>
      <c r="D26" s="115">
        <v>3236</v>
      </c>
      <c r="E26" s="116" t="s">
        <v>105</v>
      </c>
      <c r="F26" s="117">
        <v>2548.3200000000002</v>
      </c>
      <c r="G26" s="118">
        <v>4255.92</v>
      </c>
      <c r="H26" s="117">
        <v>4255.92</v>
      </c>
      <c r="I26" s="114">
        <v>100</v>
      </c>
    </row>
    <row r="27" spans="2:9" ht="17.25" customHeight="1" x14ac:dyDescent="0.25">
      <c r="B27" s="41"/>
      <c r="C27" s="41"/>
      <c r="D27" s="115">
        <v>3238</v>
      </c>
      <c r="E27" s="116" t="s">
        <v>106</v>
      </c>
      <c r="F27" s="117">
        <v>3625.32</v>
      </c>
      <c r="G27" s="118">
        <v>3873.18</v>
      </c>
      <c r="H27" s="117">
        <v>3873.18</v>
      </c>
      <c r="I27" s="114">
        <v>100</v>
      </c>
    </row>
    <row r="28" spans="2:9" ht="21" customHeight="1" x14ac:dyDescent="0.25">
      <c r="D28" s="115">
        <v>3292</v>
      </c>
      <c r="E28" s="116" t="s">
        <v>109</v>
      </c>
      <c r="F28" s="117">
        <v>895.5</v>
      </c>
      <c r="G28" s="118">
        <v>408.94</v>
      </c>
      <c r="H28" s="117">
        <v>408.94</v>
      </c>
      <c r="I28" s="114">
        <v>100</v>
      </c>
    </row>
    <row r="29" spans="2:9" ht="20.25" customHeight="1" x14ac:dyDescent="0.25">
      <c r="D29" s="115">
        <v>3294</v>
      </c>
      <c r="E29" s="116" t="s">
        <v>169</v>
      </c>
      <c r="F29" s="117">
        <v>350</v>
      </c>
      <c r="G29" s="118">
        <v>391.53</v>
      </c>
      <c r="H29" s="117">
        <v>391.53</v>
      </c>
      <c r="I29" s="114">
        <v>100</v>
      </c>
    </row>
    <row r="30" spans="2:9" ht="18.75" customHeight="1" x14ac:dyDescent="0.25">
      <c r="D30" s="115">
        <v>3299</v>
      </c>
      <c r="E30" s="116" t="s">
        <v>108</v>
      </c>
      <c r="F30" s="117">
        <v>220</v>
      </c>
      <c r="G30" s="118">
        <v>458.53</v>
      </c>
      <c r="H30" s="117">
        <v>458.53</v>
      </c>
      <c r="I30" s="114">
        <v>100</v>
      </c>
    </row>
    <row r="31" spans="2:9" ht="17.25" customHeight="1" x14ac:dyDescent="0.25">
      <c r="D31" s="120" t="s">
        <v>170</v>
      </c>
      <c r="E31" s="116"/>
      <c r="F31" s="121">
        <f>F12+F13+F14+F15+F16+F17+F18+F19+F20+F21+F22+F23+F24+F25+F26+F27+F28+F29+F30</f>
        <v>279543.15000000002</v>
      </c>
      <c r="G31" s="122">
        <f>G12+G13+G14+G15+G16+G17+G18+G19+G20+G21+G22+G23+G24+G25+G26+G27+G28+G29+G30</f>
        <v>343292.14</v>
      </c>
      <c r="H31" s="121">
        <v>337268.47999999998</v>
      </c>
      <c r="I31" s="123">
        <f>H31/G31*100</f>
        <v>98.245325395448887</v>
      </c>
    </row>
    <row r="32" spans="2:9" x14ac:dyDescent="0.25">
      <c r="D32" s="102"/>
      <c r="E32" s="102"/>
      <c r="F32" s="215"/>
      <c r="G32" s="102"/>
      <c r="H32" s="215"/>
      <c r="I32" s="102"/>
    </row>
    <row r="33" spans="4:9" x14ac:dyDescent="0.25">
      <c r="D33" s="102"/>
      <c r="E33" s="102"/>
      <c r="F33" s="102"/>
      <c r="G33" s="102"/>
      <c r="H33" s="102"/>
      <c r="I33" s="102"/>
    </row>
    <row r="34" spans="4:9" x14ac:dyDescent="0.25">
      <c r="D34" s="309" t="s">
        <v>171</v>
      </c>
      <c r="E34" s="309"/>
      <c r="F34" s="105"/>
      <c r="G34" s="124"/>
      <c r="H34" s="124"/>
      <c r="I34" s="124"/>
    </row>
    <row r="35" spans="4:9" ht="30" x14ac:dyDescent="0.25">
      <c r="D35" s="125" t="s">
        <v>159</v>
      </c>
      <c r="E35" s="126" t="s">
        <v>160</v>
      </c>
      <c r="F35" s="107" t="s">
        <v>226</v>
      </c>
      <c r="G35" s="107" t="s">
        <v>227</v>
      </c>
      <c r="H35" s="107" t="s">
        <v>228</v>
      </c>
      <c r="I35" s="107" t="s">
        <v>161</v>
      </c>
    </row>
    <row r="36" spans="4:9" x14ac:dyDescent="0.25">
      <c r="D36" s="107">
        <v>1</v>
      </c>
      <c r="E36" s="108">
        <v>2</v>
      </c>
      <c r="F36" s="108">
        <v>3</v>
      </c>
      <c r="G36" s="107">
        <v>4</v>
      </c>
      <c r="H36" s="107">
        <v>5</v>
      </c>
      <c r="I36" s="109">
        <v>6</v>
      </c>
    </row>
    <row r="37" spans="4:9" x14ac:dyDescent="0.25">
      <c r="D37" s="110">
        <v>3211</v>
      </c>
      <c r="E37" s="111" t="s">
        <v>33</v>
      </c>
      <c r="F37" s="188">
        <v>0</v>
      </c>
      <c r="G37" s="190">
        <v>480.4</v>
      </c>
      <c r="H37" s="189">
        <v>480.4</v>
      </c>
      <c r="I37" s="114">
        <v>100</v>
      </c>
    </row>
    <row r="38" spans="4:9" x14ac:dyDescent="0.25">
      <c r="D38" s="110">
        <v>3239</v>
      </c>
      <c r="E38" s="111" t="s">
        <v>107</v>
      </c>
      <c r="F38" s="188">
        <v>0</v>
      </c>
      <c r="G38" s="189">
        <v>195.21</v>
      </c>
      <c r="H38" s="189">
        <v>195.21</v>
      </c>
      <c r="I38" s="114">
        <v>100</v>
      </c>
    </row>
    <row r="39" spans="4:9" x14ac:dyDescent="0.25">
      <c r="D39" s="120" t="s">
        <v>170</v>
      </c>
      <c r="E39" s="116"/>
      <c r="F39" s="121">
        <v>0</v>
      </c>
      <c r="G39" s="122">
        <f>G37+G38</f>
        <v>675.61</v>
      </c>
      <c r="H39" s="122">
        <f>H37+H38</f>
        <v>675.61</v>
      </c>
      <c r="I39" s="123">
        <v>100</v>
      </c>
    </row>
    <row r="40" spans="4:9" x14ac:dyDescent="0.25">
      <c r="D40" s="102"/>
      <c r="E40" s="102"/>
      <c r="F40" s="102"/>
      <c r="G40" s="102"/>
      <c r="H40" s="102"/>
      <c r="I40" s="102"/>
    </row>
    <row r="41" spans="4:9" x14ac:dyDescent="0.25">
      <c r="D41" s="102"/>
      <c r="E41" s="102"/>
      <c r="F41" s="102"/>
      <c r="G41" s="102"/>
      <c r="H41" s="102"/>
      <c r="I41" s="102"/>
    </row>
    <row r="42" spans="4:9" x14ac:dyDescent="0.25">
      <c r="D42" s="289" t="s">
        <v>233</v>
      </c>
      <c r="E42" s="289"/>
      <c r="F42" s="124"/>
      <c r="G42" s="124"/>
      <c r="H42" s="124"/>
      <c r="I42" s="124"/>
    </row>
    <row r="43" spans="4:9" ht="30" x14ac:dyDescent="0.25">
      <c r="D43" s="125" t="s">
        <v>159</v>
      </c>
      <c r="E43" s="126" t="s">
        <v>160</v>
      </c>
      <c r="F43" s="107" t="s">
        <v>226</v>
      </c>
      <c r="G43" s="107" t="s">
        <v>227</v>
      </c>
      <c r="H43" s="107" t="s">
        <v>228</v>
      </c>
      <c r="I43" s="107" t="s">
        <v>161</v>
      </c>
    </row>
    <row r="44" spans="4:9" x14ac:dyDescent="0.25">
      <c r="D44" s="107">
        <v>1</v>
      </c>
      <c r="E44" s="108">
        <v>2</v>
      </c>
      <c r="F44" s="108">
        <v>3</v>
      </c>
      <c r="G44" s="107">
        <v>4</v>
      </c>
      <c r="H44" s="107">
        <v>5</v>
      </c>
      <c r="I44" s="109">
        <v>6</v>
      </c>
    </row>
    <row r="45" spans="4:9" x14ac:dyDescent="0.25">
      <c r="D45" s="127">
        <v>3235</v>
      </c>
      <c r="E45" s="111" t="s">
        <v>168</v>
      </c>
      <c r="F45" s="112">
        <v>0</v>
      </c>
      <c r="G45" s="128">
        <v>38738.04</v>
      </c>
      <c r="H45" s="128">
        <v>38738.04</v>
      </c>
      <c r="I45" s="129">
        <v>100</v>
      </c>
    </row>
    <row r="46" spans="4:9" x14ac:dyDescent="0.25">
      <c r="D46" s="120" t="s">
        <v>170</v>
      </c>
      <c r="E46" s="130"/>
      <c r="F46" s="216">
        <v>0</v>
      </c>
      <c r="G46" s="191">
        <v>38738.04</v>
      </c>
      <c r="H46" s="191">
        <v>38738.04</v>
      </c>
      <c r="I46" s="123">
        <v>100</v>
      </c>
    </row>
    <row r="47" spans="4:9" x14ac:dyDescent="0.25">
      <c r="D47" s="102"/>
      <c r="E47" s="102"/>
      <c r="F47" s="102"/>
      <c r="G47" s="102"/>
      <c r="H47" s="102"/>
      <c r="I47" s="102"/>
    </row>
    <row r="48" spans="4:9" x14ac:dyDescent="0.25">
      <c r="D48" s="102"/>
      <c r="E48" s="102"/>
      <c r="F48" s="102"/>
      <c r="G48" s="102"/>
      <c r="H48" s="102"/>
      <c r="I48" s="102"/>
    </row>
    <row r="49" spans="4:9" ht="15.75" x14ac:dyDescent="0.25">
      <c r="D49" s="131" t="s">
        <v>173</v>
      </c>
      <c r="E49" s="132" t="s">
        <v>174</v>
      </c>
      <c r="F49" s="133"/>
      <c r="G49" s="134"/>
      <c r="H49" s="134"/>
      <c r="I49" s="134"/>
    </row>
    <row r="50" spans="4:9" x14ac:dyDescent="0.25">
      <c r="D50" s="290" t="s">
        <v>157</v>
      </c>
      <c r="E50" s="291"/>
      <c r="F50" s="291"/>
      <c r="G50" s="291"/>
      <c r="H50" s="291"/>
      <c r="I50" s="291"/>
    </row>
    <row r="51" spans="4:9" x14ac:dyDescent="0.25">
      <c r="D51" s="289" t="s">
        <v>175</v>
      </c>
      <c r="E51" s="289"/>
      <c r="F51" s="124"/>
      <c r="G51" s="124"/>
      <c r="H51" s="124"/>
      <c r="I51" s="124"/>
    </row>
    <row r="52" spans="4:9" ht="30" x14ac:dyDescent="0.25">
      <c r="D52" s="125" t="s">
        <v>159</v>
      </c>
      <c r="E52" s="126" t="s">
        <v>160</v>
      </c>
      <c r="F52" s="107" t="s">
        <v>226</v>
      </c>
      <c r="G52" s="107" t="s">
        <v>227</v>
      </c>
      <c r="H52" s="107" t="s">
        <v>228</v>
      </c>
      <c r="I52" s="107" t="s">
        <v>161</v>
      </c>
    </row>
    <row r="53" spans="4:9" x14ac:dyDescent="0.25">
      <c r="D53" s="109">
        <v>1</v>
      </c>
      <c r="E53" s="135">
        <v>2</v>
      </c>
      <c r="F53" s="135">
        <v>3</v>
      </c>
      <c r="G53" s="109">
        <v>4</v>
      </c>
      <c r="H53" s="109">
        <v>5</v>
      </c>
      <c r="I53" s="109">
        <v>6</v>
      </c>
    </row>
    <row r="54" spans="4:9" x14ac:dyDescent="0.25">
      <c r="D54" s="115">
        <v>4511</v>
      </c>
      <c r="E54" s="136" t="s">
        <v>122</v>
      </c>
      <c r="F54" s="112">
        <v>0</v>
      </c>
      <c r="G54" s="117">
        <v>31836.25</v>
      </c>
      <c r="H54" s="117">
        <v>21711.25</v>
      </c>
      <c r="I54" s="119">
        <v>68.2</v>
      </c>
    </row>
    <row r="55" spans="4:9" x14ac:dyDescent="0.25">
      <c r="D55" s="120" t="s">
        <v>170</v>
      </c>
      <c r="E55" s="130"/>
      <c r="F55" s="121">
        <v>0</v>
      </c>
      <c r="G55" s="121">
        <v>31836.25</v>
      </c>
      <c r="H55" s="121">
        <v>21711.25</v>
      </c>
      <c r="I55" s="123">
        <v>68.2</v>
      </c>
    </row>
    <row r="58" spans="4:9" ht="15.75" x14ac:dyDescent="0.25">
      <c r="D58" s="131" t="s">
        <v>176</v>
      </c>
      <c r="E58" s="132" t="s">
        <v>177</v>
      </c>
      <c r="F58" s="137"/>
      <c r="G58" s="138"/>
      <c r="H58" s="138"/>
      <c r="I58" s="139"/>
    </row>
    <row r="59" spans="4:9" x14ac:dyDescent="0.25">
      <c r="D59" s="290" t="s">
        <v>157</v>
      </c>
      <c r="E59" s="291"/>
      <c r="F59" s="291"/>
      <c r="G59" s="291"/>
      <c r="H59" s="291"/>
      <c r="I59" s="291"/>
    </row>
    <row r="60" spans="4:9" x14ac:dyDescent="0.25">
      <c r="D60" s="308" t="s">
        <v>178</v>
      </c>
      <c r="E60" s="308"/>
      <c r="F60" s="124"/>
      <c r="G60" s="140"/>
      <c r="H60" s="140"/>
      <c r="I60" s="141"/>
    </row>
    <row r="61" spans="4:9" ht="30" x14ac:dyDescent="0.25">
      <c r="D61" s="142" t="s">
        <v>159</v>
      </c>
      <c r="E61" s="143" t="s">
        <v>160</v>
      </c>
      <c r="F61" s="107" t="s">
        <v>226</v>
      </c>
      <c r="G61" s="107" t="s">
        <v>227</v>
      </c>
      <c r="H61" s="144" t="s">
        <v>228</v>
      </c>
      <c r="I61" s="144" t="s">
        <v>161</v>
      </c>
    </row>
    <row r="62" spans="4:9" x14ac:dyDescent="0.25">
      <c r="D62" s="109">
        <v>1</v>
      </c>
      <c r="E62" s="135">
        <v>2</v>
      </c>
      <c r="F62" s="135">
        <v>3</v>
      </c>
      <c r="G62" s="109">
        <v>4</v>
      </c>
      <c r="H62" s="109">
        <v>5</v>
      </c>
      <c r="I62" s="109">
        <v>6</v>
      </c>
    </row>
    <row r="63" spans="4:9" x14ac:dyDescent="0.25">
      <c r="D63" s="127">
        <v>3232</v>
      </c>
      <c r="E63" s="111" t="s">
        <v>101</v>
      </c>
      <c r="F63" s="112">
        <v>0</v>
      </c>
      <c r="G63" s="128">
        <v>5601.45</v>
      </c>
      <c r="H63" s="128">
        <v>5601.45</v>
      </c>
      <c r="I63" s="145">
        <v>100</v>
      </c>
    </row>
    <row r="64" spans="4:9" x14ac:dyDescent="0.25">
      <c r="D64" s="127">
        <v>3237</v>
      </c>
      <c r="E64" s="111" t="s">
        <v>104</v>
      </c>
      <c r="F64" s="112">
        <v>0</v>
      </c>
      <c r="G64" s="128">
        <v>2940.98</v>
      </c>
      <c r="H64" s="128">
        <v>2940.98</v>
      </c>
      <c r="I64" s="145">
        <v>100</v>
      </c>
    </row>
    <row r="65" spans="4:9" x14ac:dyDescent="0.25">
      <c r="D65" s="115">
        <v>4221</v>
      </c>
      <c r="E65" s="136" t="s">
        <v>117</v>
      </c>
      <c r="F65" s="146">
        <v>0</v>
      </c>
      <c r="G65" s="117">
        <v>1950</v>
      </c>
      <c r="H65" s="117">
        <v>1950</v>
      </c>
      <c r="I65" s="145">
        <v>100</v>
      </c>
    </row>
    <row r="66" spans="4:9" x14ac:dyDescent="0.25">
      <c r="D66" s="120" t="s">
        <v>170</v>
      </c>
      <c r="E66" s="130"/>
      <c r="F66" s="121">
        <v>0</v>
      </c>
      <c r="G66" s="121">
        <f>G63+G64+G65</f>
        <v>10492.43</v>
      </c>
      <c r="H66" s="121">
        <f>H63+H64+H65</f>
        <v>10492.43</v>
      </c>
      <c r="I66" s="123">
        <v>100</v>
      </c>
    </row>
    <row r="69" spans="4:9" x14ac:dyDescent="0.25">
      <c r="D69" s="311" t="s">
        <v>234</v>
      </c>
      <c r="E69" s="311"/>
    </row>
    <row r="70" spans="4:9" ht="36.75" customHeight="1" x14ac:dyDescent="0.25">
      <c r="D70" s="196" t="s">
        <v>235</v>
      </c>
      <c r="E70" s="196" t="s">
        <v>160</v>
      </c>
      <c r="F70" s="200" t="s">
        <v>226</v>
      </c>
      <c r="G70" s="200" t="s">
        <v>227</v>
      </c>
      <c r="H70" s="200" t="s">
        <v>228</v>
      </c>
      <c r="I70" s="201" t="s">
        <v>236</v>
      </c>
    </row>
    <row r="71" spans="4:9" x14ac:dyDescent="0.25">
      <c r="D71" s="202">
        <v>1</v>
      </c>
      <c r="E71" s="202">
        <v>2</v>
      </c>
      <c r="F71" s="198">
        <v>3</v>
      </c>
      <c r="G71" s="198">
        <v>4</v>
      </c>
      <c r="H71" s="198">
        <v>5</v>
      </c>
      <c r="I71" s="198">
        <v>6</v>
      </c>
    </row>
    <row r="72" spans="4:9" x14ac:dyDescent="0.25">
      <c r="D72" s="199">
        <v>4221</v>
      </c>
      <c r="E72" s="199" t="s">
        <v>117</v>
      </c>
      <c r="F72" s="67">
        <v>0</v>
      </c>
      <c r="G72" s="67">
        <v>2580</v>
      </c>
      <c r="H72" s="67">
        <v>2580</v>
      </c>
      <c r="I72" s="67">
        <v>100</v>
      </c>
    </row>
    <row r="73" spans="4:9" x14ac:dyDescent="0.25">
      <c r="D73" s="196" t="s">
        <v>170</v>
      </c>
      <c r="E73" s="196"/>
      <c r="F73" s="68">
        <v>0</v>
      </c>
      <c r="G73" s="68">
        <v>2580</v>
      </c>
      <c r="H73" s="68">
        <v>2580</v>
      </c>
      <c r="I73" s="68">
        <v>100</v>
      </c>
    </row>
    <row r="74" spans="4:9" x14ac:dyDescent="0.25">
      <c r="D74" s="203"/>
      <c r="E74" s="203"/>
      <c r="F74" s="87"/>
      <c r="G74" s="87"/>
      <c r="H74" s="87"/>
      <c r="I74" s="87"/>
    </row>
    <row r="75" spans="4:9" x14ac:dyDescent="0.25">
      <c r="D75" s="203"/>
      <c r="E75" s="203"/>
      <c r="F75" s="87"/>
      <c r="G75" s="87"/>
      <c r="H75" s="87"/>
      <c r="I75" s="87"/>
    </row>
    <row r="76" spans="4:9" ht="15.75" x14ac:dyDescent="0.25">
      <c r="D76" s="193" t="s">
        <v>179</v>
      </c>
      <c r="E76" s="194" t="s">
        <v>180</v>
      </c>
      <c r="F76" s="195"/>
      <c r="G76" s="138"/>
      <c r="H76" s="138"/>
      <c r="I76" s="139"/>
    </row>
    <row r="77" spans="4:9" ht="15" customHeight="1" x14ac:dyDescent="0.25">
      <c r="D77" s="290" t="s">
        <v>157</v>
      </c>
      <c r="E77" s="291"/>
      <c r="F77" s="291"/>
      <c r="G77" s="291"/>
      <c r="H77" s="291"/>
      <c r="I77" s="291"/>
    </row>
    <row r="78" spans="4:9" x14ac:dyDescent="0.25">
      <c r="D78" s="289" t="s">
        <v>181</v>
      </c>
      <c r="E78" s="289"/>
      <c r="F78" s="124"/>
      <c r="G78" s="140"/>
      <c r="H78" s="140"/>
      <c r="I78" s="141"/>
    </row>
    <row r="79" spans="4:9" ht="30" x14ac:dyDescent="0.25">
      <c r="D79" s="125" t="s">
        <v>159</v>
      </c>
      <c r="E79" s="126" t="s">
        <v>160</v>
      </c>
      <c r="F79" s="107" t="s">
        <v>226</v>
      </c>
      <c r="G79" s="107" t="s">
        <v>229</v>
      </c>
      <c r="H79" s="107" t="s">
        <v>228</v>
      </c>
      <c r="I79" s="107" t="s">
        <v>161</v>
      </c>
    </row>
    <row r="80" spans="4:9" x14ac:dyDescent="0.25">
      <c r="D80" s="109">
        <v>1</v>
      </c>
      <c r="E80" s="135">
        <v>2</v>
      </c>
      <c r="F80" s="135">
        <v>3</v>
      </c>
      <c r="G80" s="109">
        <v>4</v>
      </c>
      <c r="H80" s="109">
        <v>5</v>
      </c>
      <c r="I80" s="109">
        <v>6</v>
      </c>
    </row>
    <row r="81" spans="4:9" x14ac:dyDescent="0.25">
      <c r="D81" s="115">
        <v>3111</v>
      </c>
      <c r="E81" s="136" t="s">
        <v>183</v>
      </c>
      <c r="F81" s="146">
        <v>844336.46</v>
      </c>
      <c r="G81" s="117">
        <v>844336.46</v>
      </c>
      <c r="H81" s="117">
        <v>923122.56</v>
      </c>
      <c r="I81" s="119">
        <v>109.33</v>
      </c>
    </row>
    <row r="82" spans="4:9" x14ac:dyDescent="0.25">
      <c r="D82" s="115">
        <v>3121</v>
      </c>
      <c r="E82" s="136" t="s">
        <v>89</v>
      </c>
      <c r="F82" s="146">
        <v>34661.74</v>
      </c>
      <c r="G82" s="117">
        <v>34661.74</v>
      </c>
      <c r="H82" s="117">
        <v>39754.81</v>
      </c>
      <c r="I82" s="119">
        <v>114.69</v>
      </c>
    </row>
    <row r="83" spans="4:9" x14ac:dyDescent="0.25">
      <c r="D83" s="115">
        <v>3132</v>
      </c>
      <c r="E83" s="136" t="s">
        <v>184</v>
      </c>
      <c r="F83" s="146">
        <v>138564.48000000001</v>
      </c>
      <c r="G83" s="117">
        <v>138564.48000000001</v>
      </c>
      <c r="H83" s="117">
        <v>151456.42000000001</v>
      </c>
      <c r="I83" s="119">
        <v>109.3</v>
      </c>
    </row>
    <row r="84" spans="4:9" x14ac:dyDescent="0.25">
      <c r="D84" s="115">
        <v>3212</v>
      </c>
      <c r="E84" s="136" t="s">
        <v>185</v>
      </c>
      <c r="F84" s="146">
        <v>79669.52</v>
      </c>
      <c r="G84" s="117">
        <v>79669.52</v>
      </c>
      <c r="H84" s="117">
        <v>67375.67</v>
      </c>
      <c r="I84" s="119">
        <v>84.57</v>
      </c>
    </row>
    <row r="85" spans="4:9" ht="29.25" x14ac:dyDescent="0.25">
      <c r="D85" s="115">
        <v>3295</v>
      </c>
      <c r="E85" s="136" t="s">
        <v>186</v>
      </c>
      <c r="F85" s="146">
        <v>2492</v>
      </c>
      <c r="G85" s="117">
        <v>2492</v>
      </c>
      <c r="H85" s="117">
        <v>1820</v>
      </c>
      <c r="I85" s="119">
        <v>73.03</v>
      </c>
    </row>
    <row r="86" spans="4:9" x14ac:dyDescent="0.25">
      <c r="D86" s="120" t="s">
        <v>170</v>
      </c>
      <c r="E86" s="130"/>
      <c r="F86" s="121">
        <f>F81+F82+F83+F84+F85</f>
        <v>1099724.2</v>
      </c>
      <c r="G86" s="121">
        <v>1099724.2</v>
      </c>
      <c r="H86" s="121">
        <v>1183529.46</v>
      </c>
      <c r="I86" s="123">
        <v>107.62</v>
      </c>
    </row>
    <row r="89" spans="4:9" ht="15.75" x14ac:dyDescent="0.25">
      <c r="D89" s="147" t="s">
        <v>187</v>
      </c>
      <c r="E89" s="147" t="s">
        <v>188</v>
      </c>
      <c r="F89" s="148"/>
      <c r="G89" s="148"/>
      <c r="H89" s="148"/>
      <c r="I89" s="148"/>
    </row>
    <row r="90" spans="4:9" ht="15.75" x14ac:dyDescent="0.25">
      <c r="D90" s="149" t="s">
        <v>189</v>
      </c>
      <c r="E90" s="150" t="s">
        <v>190</v>
      </c>
      <c r="F90" s="151"/>
      <c r="G90" s="151"/>
      <c r="H90" s="151"/>
      <c r="I90" s="151"/>
    </row>
    <row r="91" spans="4:9" ht="15.75" x14ac:dyDescent="0.25">
      <c r="D91" s="288" t="s">
        <v>157</v>
      </c>
      <c r="E91" s="288"/>
    </row>
    <row r="92" spans="4:9" x14ac:dyDescent="0.25">
      <c r="D92" s="289" t="s">
        <v>171</v>
      </c>
      <c r="E92" s="289"/>
      <c r="F92" s="124"/>
      <c r="G92" s="124"/>
      <c r="H92" s="124"/>
      <c r="I92" s="124"/>
    </row>
    <row r="93" spans="4:9" ht="30" x14ac:dyDescent="0.25">
      <c r="D93" s="125" t="s">
        <v>159</v>
      </c>
      <c r="E93" s="126" t="s">
        <v>160</v>
      </c>
      <c r="F93" s="107" t="s">
        <v>226</v>
      </c>
      <c r="G93" s="107" t="s">
        <v>227</v>
      </c>
      <c r="H93" s="107" t="s">
        <v>228</v>
      </c>
      <c r="I93" s="107" t="s">
        <v>161</v>
      </c>
    </row>
    <row r="94" spans="4:9" x14ac:dyDescent="0.25">
      <c r="D94" s="109">
        <v>1</v>
      </c>
      <c r="E94" s="135">
        <v>2</v>
      </c>
      <c r="F94" s="135">
        <v>3</v>
      </c>
      <c r="G94" s="109">
        <v>4</v>
      </c>
      <c r="H94" s="109">
        <v>5</v>
      </c>
      <c r="I94" s="109">
        <v>6</v>
      </c>
    </row>
    <row r="95" spans="4:9" x14ac:dyDescent="0.25">
      <c r="D95" s="115">
        <v>3299</v>
      </c>
      <c r="E95" s="136" t="s">
        <v>191</v>
      </c>
      <c r="F95" s="146">
        <v>0</v>
      </c>
      <c r="G95" s="117">
        <v>750</v>
      </c>
      <c r="H95" s="117">
        <v>739.51</v>
      </c>
      <c r="I95" s="119">
        <v>98.6</v>
      </c>
    </row>
    <row r="96" spans="4:9" x14ac:dyDescent="0.25">
      <c r="D96" s="120" t="s">
        <v>170</v>
      </c>
      <c r="E96" s="130"/>
      <c r="F96" s="121">
        <v>0</v>
      </c>
      <c r="G96" s="121">
        <v>750</v>
      </c>
      <c r="H96" s="121">
        <v>739.51</v>
      </c>
      <c r="I96" s="123">
        <v>98.6</v>
      </c>
    </row>
    <row r="99" spans="4:9" ht="15.75" x14ac:dyDescent="0.25">
      <c r="D99" s="210" t="s">
        <v>244</v>
      </c>
      <c r="E99" s="210" t="s">
        <v>245</v>
      </c>
      <c r="F99" s="151"/>
      <c r="G99" s="151"/>
      <c r="H99" s="151"/>
      <c r="I99" s="151"/>
    </row>
    <row r="100" spans="4:9" ht="15.75" x14ac:dyDescent="0.25">
      <c r="D100" s="101" t="s">
        <v>157</v>
      </c>
      <c r="E100" s="101"/>
    </row>
    <row r="101" spans="4:9" x14ac:dyDescent="0.25">
      <c r="D101" s="184" t="s">
        <v>246</v>
      </c>
      <c r="E101" s="184"/>
    </row>
    <row r="102" spans="4:9" ht="30" x14ac:dyDescent="0.25">
      <c r="D102" s="125" t="s">
        <v>159</v>
      </c>
      <c r="E102" s="126" t="s">
        <v>160</v>
      </c>
      <c r="F102" s="107" t="s">
        <v>226</v>
      </c>
      <c r="G102" s="107" t="s">
        <v>227</v>
      </c>
      <c r="H102" s="107" t="s">
        <v>228</v>
      </c>
      <c r="I102" s="107" t="s">
        <v>161</v>
      </c>
    </row>
    <row r="103" spans="4:9" x14ac:dyDescent="0.25">
      <c r="D103" s="199">
        <v>4511</v>
      </c>
      <c r="E103" s="199" t="s">
        <v>247</v>
      </c>
      <c r="F103" s="211">
        <v>0</v>
      </c>
      <c r="G103" s="211">
        <v>43314.29</v>
      </c>
      <c r="H103" s="211">
        <v>43314.29</v>
      </c>
      <c r="I103" s="214">
        <v>100</v>
      </c>
    </row>
    <row r="104" spans="4:9" x14ac:dyDescent="0.25">
      <c r="D104" s="196" t="s">
        <v>170</v>
      </c>
      <c r="E104" s="196"/>
      <c r="F104" s="212">
        <v>0</v>
      </c>
      <c r="G104" s="76">
        <v>43314.29</v>
      </c>
      <c r="H104" s="76">
        <v>43314.29</v>
      </c>
      <c r="I104" s="213">
        <v>100</v>
      </c>
    </row>
    <row r="107" spans="4:9" x14ac:dyDescent="0.25">
      <c r="D107" s="294" t="s">
        <v>248</v>
      </c>
      <c r="E107" s="294"/>
    </row>
    <row r="108" spans="4:9" ht="30" x14ac:dyDescent="0.25">
      <c r="D108" s="125" t="s">
        <v>159</v>
      </c>
      <c r="E108" s="126" t="s">
        <v>160</v>
      </c>
      <c r="F108" s="107" t="s">
        <v>226</v>
      </c>
      <c r="G108" s="107" t="s">
        <v>227</v>
      </c>
      <c r="H108" s="107" t="s">
        <v>228</v>
      </c>
      <c r="I108" s="107" t="s">
        <v>161</v>
      </c>
    </row>
    <row r="109" spans="4:9" x14ac:dyDescent="0.25">
      <c r="D109" s="199">
        <v>4511</v>
      </c>
      <c r="E109" s="199" t="s">
        <v>249</v>
      </c>
      <c r="F109" s="211">
        <v>0</v>
      </c>
      <c r="G109" s="211">
        <v>70000</v>
      </c>
      <c r="H109" s="211">
        <v>70000</v>
      </c>
      <c r="I109" s="214">
        <v>100</v>
      </c>
    </row>
    <row r="110" spans="4:9" x14ac:dyDescent="0.25">
      <c r="D110" s="196" t="s">
        <v>170</v>
      </c>
      <c r="E110" s="196"/>
      <c r="F110" s="212">
        <v>0</v>
      </c>
      <c r="G110" s="212">
        <v>70000</v>
      </c>
      <c r="H110" s="212">
        <v>70000</v>
      </c>
      <c r="I110" s="213">
        <v>100</v>
      </c>
    </row>
    <row r="113" spans="4:9" x14ac:dyDescent="0.25">
      <c r="D113" s="152" t="s">
        <v>192</v>
      </c>
      <c r="E113" s="137" t="s">
        <v>193</v>
      </c>
      <c r="F113" s="137"/>
      <c r="G113" s="138"/>
      <c r="H113" s="138"/>
      <c r="I113" s="139"/>
    </row>
    <row r="114" spans="4:9" ht="15" customHeight="1" x14ac:dyDescent="0.25">
      <c r="D114" s="290" t="s">
        <v>157</v>
      </c>
      <c r="E114" s="291"/>
      <c r="F114" s="291"/>
      <c r="G114" s="291"/>
      <c r="H114" s="291"/>
      <c r="I114" s="291"/>
    </row>
    <row r="115" spans="4:9" x14ac:dyDescent="0.25">
      <c r="D115" s="289" t="s">
        <v>181</v>
      </c>
      <c r="E115" s="289"/>
      <c r="F115" s="124"/>
      <c r="G115" s="140"/>
      <c r="H115" s="140"/>
      <c r="I115" s="141"/>
    </row>
    <row r="116" spans="4:9" ht="30" x14ac:dyDescent="0.25">
      <c r="D116" s="125" t="s">
        <v>159</v>
      </c>
      <c r="E116" s="126" t="s">
        <v>160</v>
      </c>
      <c r="F116" s="107" t="s">
        <v>226</v>
      </c>
      <c r="G116" s="107" t="s">
        <v>227</v>
      </c>
      <c r="H116" s="107" t="s">
        <v>228</v>
      </c>
      <c r="I116" s="107" t="s">
        <v>161</v>
      </c>
    </row>
    <row r="117" spans="4:9" x14ac:dyDescent="0.25">
      <c r="D117" s="109">
        <v>1</v>
      </c>
      <c r="E117" s="135">
        <v>2</v>
      </c>
      <c r="F117" s="135">
        <v>3</v>
      </c>
      <c r="G117" s="109">
        <v>4</v>
      </c>
      <c r="H117" s="109">
        <v>5</v>
      </c>
      <c r="I117" s="109">
        <v>6</v>
      </c>
    </row>
    <row r="118" spans="4:9" x14ac:dyDescent="0.25">
      <c r="D118" s="115">
        <v>3111</v>
      </c>
      <c r="E118" s="136" t="s">
        <v>194</v>
      </c>
      <c r="F118" s="146">
        <v>3458.69</v>
      </c>
      <c r="G118" s="117">
        <v>3458.69</v>
      </c>
      <c r="H118" s="117">
        <v>965.6</v>
      </c>
      <c r="I118" s="119">
        <v>27.92</v>
      </c>
    </row>
    <row r="119" spans="4:9" x14ac:dyDescent="0.25">
      <c r="D119" s="115">
        <v>3222</v>
      </c>
      <c r="E119" s="136" t="s">
        <v>96</v>
      </c>
      <c r="F119" s="146">
        <v>1990.84</v>
      </c>
      <c r="G119" s="117">
        <v>1990.84</v>
      </c>
      <c r="H119" s="117">
        <v>0</v>
      </c>
      <c r="I119" s="119">
        <v>0</v>
      </c>
    </row>
    <row r="120" spans="4:9" x14ac:dyDescent="0.25">
      <c r="D120" s="115">
        <v>3296</v>
      </c>
      <c r="E120" s="136" t="s">
        <v>152</v>
      </c>
      <c r="F120" s="146">
        <v>500</v>
      </c>
      <c r="G120" s="117">
        <v>500</v>
      </c>
      <c r="H120" s="117">
        <v>267.95</v>
      </c>
      <c r="I120" s="119">
        <v>53.59</v>
      </c>
    </row>
    <row r="121" spans="4:9" x14ac:dyDescent="0.25">
      <c r="D121" s="115">
        <v>4241</v>
      </c>
      <c r="E121" s="136" t="s">
        <v>120</v>
      </c>
      <c r="F121" s="146">
        <v>398.17</v>
      </c>
      <c r="G121" s="117">
        <v>398.17</v>
      </c>
      <c r="H121" s="117">
        <v>0</v>
      </c>
      <c r="I121" s="119">
        <v>0</v>
      </c>
    </row>
    <row r="122" spans="4:9" x14ac:dyDescent="0.25">
      <c r="D122" s="115">
        <v>4241</v>
      </c>
      <c r="E122" s="136" t="s">
        <v>120</v>
      </c>
      <c r="F122" s="146">
        <v>0</v>
      </c>
      <c r="G122" s="117">
        <v>398.17</v>
      </c>
      <c r="H122" s="117">
        <v>418.23</v>
      </c>
      <c r="I122" s="119">
        <v>105.04</v>
      </c>
    </row>
    <row r="123" spans="4:9" x14ac:dyDescent="0.25">
      <c r="D123" s="120" t="s">
        <v>170</v>
      </c>
      <c r="E123" s="130"/>
      <c r="F123" s="121">
        <f>F118+F119+F120+F121+F122</f>
        <v>6347.7</v>
      </c>
      <c r="G123" s="121">
        <f>G118+G119+G120+G121+G122</f>
        <v>6745.87</v>
      </c>
      <c r="H123" s="121">
        <f>H118+H119+H120+H121+H122</f>
        <v>1651.78</v>
      </c>
      <c r="I123" s="123">
        <f>H123/G123*100</f>
        <v>24.485796494744193</v>
      </c>
    </row>
    <row r="124" spans="4:9" x14ac:dyDescent="0.25">
      <c r="D124" s="153"/>
      <c r="E124" s="140"/>
      <c r="F124" s="140"/>
      <c r="G124" s="140"/>
      <c r="H124" s="140"/>
      <c r="I124" s="141"/>
    </row>
    <row r="125" spans="4:9" x14ac:dyDescent="0.25">
      <c r="D125" s="153"/>
      <c r="E125" s="140"/>
      <c r="F125" s="140"/>
      <c r="G125" s="140"/>
      <c r="H125" s="140"/>
      <c r="I125" s="141"/>
    </row>
    <row r="126" spans="4:9" x14ac:dyDescent="0.25">
      <c r="D126" s="153" t="s">
        <v>197</v>
      </c>
      <c r="E126" s="124"/>
      <c r="F126" s="124"/>
      <c r="G126" s="140"/>
      <c r="H126" s="140"/>
      <c r="I126" s="141"/>
    </row>
    <row r="127" spans="4:9" ht="30" x14ac:dyDescent="0.25">
      <c r="D127" s="125" t="s">
        <v>159</v>
      </c>
      <c r="E127" s="126" t="s">
        <v>160</v>
      </c>
      <c r="F127" s="107" t="s">
        <v>226</v>
      </c>
      <c r="G127" s="107" t="s">
        <v>227</v>
      </c>
      <c r="H127" s="107" t="s">
        <v>228</v>
      </c>
      <c r="I127" s="107" t="s">
        <v>161</v>
      </c>
    </row>
    <row r="128" spans="4:9" x14ac:dyDescent="0.25">
      <c r="D128" s="109">
        <v>1</v>
      </c>
      <c r="E128" s="135">
        <v>2</v>
      </c>
      <c r="F128" s="135">
        <v>3</v>
      </c>
      <c r="G128" s="109">
        <v>4</v>
      </c>
      <c r="H128" s="109">
        <v>5</v>
      </c>
      <c r="I128" s="109">
        <v>6</v>
      </c>
    </row>
    <row r="129" spans="4:9" x14ac:dyDescent="0.25">
      <c r="D129" s="115">
        <v>3299</v>
      </c>
      <c r="E129" s="136" t="s">
        <v>108</v>
      </c>
      <c r="F129" s="146">
        <v>500</v>
      </c>
      <c r="G129" s="117">
        <v>500</v>
      </c>
      <c r="H129" s="117">
        <v>0</v>
      </c>
      <c r="I129" s="119">
        <v>0</v>
      </c>
    </row>
    <row r="130" spans="4:9" x14ac:dyDescent="0.25">
      <c r="D130" s="120" t="s">
        <v>170</v>
      </c>
      <c r="E130" s="130"/>
      <c r="F130" s="121">
        <f>F129</f>
        <v>500</v>
      </c>
      <c r="G130" s="121">
        <v>500</v>
      </c>
      <c r="H130" s="121">
        <v>0</v>
      </c>
      <c r="I130" s="123">
        <v>0</v>
      </c>
    </row>
    <row r="131" spans="4:9" x14ac:dyDescent="0.25">
      <c r="D131" s="153"/>
      <c r="E131" s="140"/>
      <c r="F131" s="140"/>
      <c r="G131" s="140"/>
      <c r="H131" s="140"/>
      <c r="I131" s="141"/>
    </row>
    <row r="132" spans="4:9" x14ac:dyDescent="0.25">
      <c r="D132" s="153"/>
      <c r="E132" s="140"/>
      <c r="F132" s="140"/>
      <c r="G132" s="140"/>
      <c r="H132" s="140"/>
      <c r="I132" s="141"/>
    </row>
    <row r="133" spans="4:9" x14ac:dyDescent="0.25">
      <c r="D133" s="153" t="s">
        <v>198</v>
      </c>
      <c r="E133" s="124"/>
      <c r="F133" s="124"/>
      <c r="G133" s="140"/>
      <c r="H133" s="140"/>
      <c r="I133" s="141"/>
    </row>
    <row r="134" spans="4:9" ht="30" x14ac:dyDescent="0.25">
      <c r="D134" s="125" t="s">
        <v>159</v>
      </c>
      <c r="E134" s="126" t="s">
        <v>160</v>
      </c>
      <c r="F134" s="107" t="s">
        <v>226</v>
      </c>
      <c r="G134" s="107" t="s">
        <v>227</v>
      </c>
      <c r="H134" s="107" t="s">
        <v>228</v>
      </c>
      <c r="I134" s="107" t="s">
        <v>161</v>
      </c>
    </row>
    <row r="135" spans="4:9" x14ac:dyDescent="0.25">
      <c r="D135" s="109">
        <v>1</v>
      </c>
      <c r="E135" s="135">
        <v>2</v>
      </c>
      <c r="F135" s="135">
        <v>3</v>
      </c>
      <c r="G135" s="109">
        <v>4</v>
      </c>
      <c r="H135" s="109">
        <v>5</v>
      </c>
      <c r="I135" s="109">
        <v>6</v>
      </c>
    </row>
    <row r="136" spans="4:9" x14ac:dyDescent="0.25">
      <c r="D136" s="115">
        <v>3211</v>
      </c>
      <c r="E136" s="136" t="s">
        <v>33</v>
      </c>
      <c r="F136" s="146">
        <v>159.27000000000001</v>
      </c>
      <c r="G136" s="117">
        <v>159.27000000000001</v>
      </c>
      <c r="H136" s="155">
        <v>0</v>
      </c>
      <c r="I136" s="119">
        <v>0</v>
      </c>
    </row>
    <row r="137" spans="4:9" x14ac:dyDescent="0.25">
      <c r="D137" s="115">
        <v>3221</v>
      </c>
      <c r="E137" s="136" t="s">
        <v>172</v>
      </c>
      <c r="F137" s="146">
        <v>300</v>
      </c>
      <c r="G137" s="117">
        <v>300</v>
      </c>
      <c r="H137" s="155">
        <v>0</v>
      </c>
      <c r="I137" s="119">
        <v>0</v>
      </c>
    </row>
    <row r="138" spans="4:9" x14ac:dyDescent="0.25">
      <c r="D138" s="115">
        <v>3222</v>
      </c>
      <c r="E138" s="116" t="s">
        <v>96</v>
      </c>
      <c r="F138" s="117">
        <v>500</v>
      </c>
      <c r="G138" s="117">
        <v>500</v>
      </c>
      <c r="H138" s="155">
        <v>0</v>
      </c>
      <c r="I138" s="119">
        <v>0</v>
      </c>
    </row>
    <row r="139" spans="4:9" x14ac:dyDescent="0.25">
      <c r="D139" s="115">
        <v>3222</v>
      </c>
      <c r="E139" s="116" t="s">
        <v>199</v>
      </c>
      <c r="F139" s="117">
        <v>300</v>
      </c>
      <c r="G139" s="117">
        <v>300</v>
      </c>
      <c r="H139" s="155">
        <v>0</v>
      </c>
      <c r="I139" s="119">
        <v>0</v>
      </c>
    </row>
    <row r="140" spans="4:9" x14ac:dyDescent="0.25">
      <c r="D140" s="115">
        <v>3293</v>
      </c>
      <c r="E140" s="116" t="s">
        <v>110</v>
      </c>
      <c r="F140" s="117">
        <v>400</v>
      </c>
      <c r="G140" s="117">
        <v>400</v>
      </c>
      <c r="H140" s="155">
        <v>197.55</v>
      </c>
      <c r="I140" s="119">
        <v>49.39</v>
      </c>
    </row>
    <row r="141" spans="4:9" x14ac:dyDescent="0.25">
      <c r="D141" s="115">
        <v>3299</v>
      </c>
      <c r="E141" s="116" t="s">
        <v>108</v>
      </c>
      <c r="F141" s="117">
        <v>398.17</v>
      </c>
      <c r="G141" s="117">
        <v>398.17</v>
      </c>
      <c r="H141" s="117">
        <v>0</v>
      </c>
      <c r="I141" s="119">
        <v>0</v>
      </c>
    </row>
    <row r="142" spans="4:9" x14ac:dyDescent="0.25">
      <c r="D142" s="115">
        <v>4227</v>
      </c>
      <c r="E142" s="116" t="s">
        <v>243</v>
      </c>
      <c r="F142" s="117">
        <v>300</v>
      </c>
      <c r="G142" s="117">
        <v>300</v>
      </c>
      <c r="H142" s="117">
        <v>0</v>
      </c>
      <c r="I142" s="119">
        <v>0</v>
      </c>
    </row>
    <row r="143" spans="4:9" x14ac:dyDescent="0.25">
      <c r="D143" s="120" t="s">
        <v>170</v>
      </c>
      <c r="E143" s="130"/>
      <c r="F143" s="121">
        <f>F136+F137+F138+F139+F140+F141+F142</f>
        <v>2357.44</v>
      </c>
      <c r="G143" s="121">
        <f>G136+G137+G138+G139+G140+G141+G142</f>
        <v>2357.44</v>
      </c>
      <c r="H143" s="121">
        <f>H136+H137+H138+H139+H140+H141+H142</f>
        <v>197.55</v>
      </c>
      <c r="I143" s="123">
        <f>H143/G143*100</f>
        <v>8.3798527215963077</v>
      </c>
    </row>
    <row r="144" spans="4:9" x14ac:dyDescent="0.25">
      <c r="D144" s="153"/>
      <c r="E144" s="140"/>
      <c r="F144" s="140"/>
      <c r="G144" s="140"/>
      <c r="H144" s="140"/>
      <c r="I144" s="141"/>
    </row>
    <row r="145" spans="4:9" x14ac:dyDescent="0.25">
      <c r="D145" s="153" t="s">
        <v>200</v>
      </c>
      <c r="E145" s="124"/>
      <c r="F145" s="124"/>
      <c r="G145" s="140"/>
      <c r="H145" s="140"/>
      <c r="I145" s="141"/>
    </row>
    <row r="146" spans="4:9" ht="30" x14ac:dyDescent="0.25">
      <c r="D146" s="125" t="s">
        <v>159</v>
      </c>
      <c r="E146" s="126" t="s">
        <v>160</v>
      </c>
      <c r="F146" s="107" t="s">
        <v>226</v>
      </c>
      <c r="G146" s="107" t="s">
        <v>227</v>
      </c>
      <c r="H146" s="107" t="s">
        <v>228</v>
      </c>
      <c r="I146" s="107" t="s">
        <v>161</v>
      </c>
    </row>
    <row r="147" spans="4:9" x14ac:dyDescent="0.25">
      <c r="D147" s="109">
        <v>1</v>
      </c>
      <c r="E147" s="135">
        <v>2</v>
      </c>
      <c r="F147" s="135">
        <v>3</v>
      </c>
      <c r="G147" s="109">
        <v>4</v>
      </c>
      <c r="H147" s="109">
        <v>5</v>
      </c>
      <c r="I147" s="109">
        <v>6</v>
      </c>
    </row>
    <row r="148" spans="4:9" x14ac:dyDescent="0.25">
      <c r="D148" s="115">
        <v>4221</v>
      </c>
      <c r="E148" s="136" t="s">
        <v>117</v>
      </c>
      <c r="F148" s="146">
        <v>1327.23</v>
      </c>
      <c r="G148" s="117">
        <v>1327.23</v>
      </c>
      <c r="H148" s="117">
        <v>0</v>
      </c>
      <c r="I148" s="119">
        <v>0</v>
      </c>
    </row>
    <row r="149" spans="4:9" x14ac:dyDescent="0.25">
      <c r="D149" s="115">
        <v>4511</v>
      </c>
      <c r="E149" s="136" t="s">
        <v>201</v>
      </c>
      <c r="F149" s="146">
        <v>3821.26</v>
      </c>
      <c r="G149" s="117">
        <v>3821.26</v>
      </c>
      <c r="H149" s="117">
        <v>0</v>
      </c>
      <c r="I149" s="119">
        <v>0</v>
      </c>
    </row>
    <row r="150" spans="4:9" x14ac:dyDescent="0.25">
      <c r="D150" s="120" t="s">
        <v>170</v>
      </c>
      <c r="E150" s="130"/>
      <c r="F150" s="121">
        <f>F148+F149</f>
        <v>5148.49</v>
      </c>
      <c r="G150" s="121">
        <f>G148+G149</f>
        <v>5148.49</v>
      </c>
      <c r="H150" s="121">
        <v>0</v>
      </c>
      <c r="I150" s="123">
        <v>0</v>
      </c>
    </row>
    <row r="151" spans="4:9" x14ac:dyDescent="0.25">
      <c r="D151" s="153"/>
      <c r="E151" s="140"/>
      <c r="F151" s="140"/>
      <c r="G151" s="140"/>
      <c r="H151" s="140"/>
      <c r="I151" s="141"/>
    </row>
    <row r="152" spans="4:9" x14ac:dyDescent="0.25">
      <c r="D152" s="153"/>
      <c r="E152" s="140"/>
      <c r="F152" s="140"/>
      <c r="G152" s="140"/>
      <c r="H152" s="140"/>
      <c r="I152" s="141"/>
    </row>
    <row r="153" spans="4:9" x14ac:dyDescent="0.25">
      <c r="D153" s="153" t="s">
        <v>202</v>
      </c>
      <c r="E153" s="124"/>
      <c r="F153" s="124"/>
      <c r="G153" s="140"/>
      <c r="H153" s="140"/>
      <c r="I153" s="141"/>
    </row>
    <row r="154" spans="4:9" ht="30" x14ac:dyDescent="0.25">
      <c r="D154" s="125" t="s">
        <v>159</v>
      </c>
      <c r="E154" s="126" t="s">
        <v>160</v>
      </c>
      <c r="F154" s="107" t="s">
        <v>226</v>
      </c>
      <c r="G154" s="107" t="s">
        <v>227</v>
      </c>
      <c r="H154" s="107" t="s">
        <v>230</v>
      </c>
      <c r="I154" s="107" t="s">
        <v>161</v>
      </c>
    </row>
    <row r="155" spans="4:9" x14ac:dyDescent="0.25">
      <c r="D155" s="109">
        <v>1</v>
      </c>
      <c r="E155" s="135">
        <v>2</v>
      </c>
      <c r="F155" s="135">
        <v>3</v>
      </c>
      <c r="G155" s="109">
        <v>4</v>
      </c>
      <c r="H155" s="109">
        <v>5</v>
      </c>
      <c r="I155" s="109">
        <v>6</v>
      </c>
    </row>
    <row r="156" spans="4:9" x14ac:dyDescent="0.25">
      <c r="D156" s="127">
        <v>3211</v>
      </c>
      <c r="E156" s="154" t="s">
        <v>33</v>
      </c>
      <c r="F156" s="156">
        <v>700</v>
      </c>
      <c r="G156" s="157">
        <v>700</v>
      </c>
      <c r="H156" s="157">
        <v>414</v>
      </c>
      <c r="I156" s="145">
        <v>59.14</v>
      </c>
    </row>
    <row r="157" spans="4:9" x14ac:dyDescent="0.25">
      <c r="D157" s="127">
        <v>3221</v>
      </c>
      <c r="E157" s="154" t="s">
        <v>195</v>
      </c>
      <c r="F157" s="156">
        <v>505.21</v>
      </c>
      <c r="G157" s="157">
        <v>505.21</v>
      </c>
      <c r="H157" s="157">
        <v>0</v>
      </c>
      <c r="I157" s="145">
        <v>0</v>
      </c>
    </row>
    <row r="158" spans="4:9" x14ac:dyDescent="0.25">
      <c r="D158" s="127">
        <v>3222</v>
      </c>
      <c r="E158" s="154" t="s">
        <v>96</v>
      </c>
      <c r="F158" s="156">
        <v>338.09</v>
      </c>
      <c r="G158" s="157">
        <v>338.09</v>
      </c>
      <c r="H158" s="157">
        <v>0</v>
      </c>
      <c r="I158" s="145">
        <v>0</v>
      </c>
    </row>
    <row r="159" spans="4:9" x14ac:dyDescent="0.25">
      <c r="D159" s="127">
        <v>3232</v>
      </c>
      <c r="E159" s="154" t="s">
        <v>203</v>
      </c>
      <c r="F159" s="156">
        <v>500</v>
      </c>
      <c r="G159" s="157">
        <v>500</v>
      </c>
      <c r="H159" s="157">
        <v>0</v>
      </c>
      <c r="I159" s="145">
        <v>0</v>
      </c>
    </row>
    <row r="160" spans="4:9" x14ac:dyDescent="0.25">
      <c r="D160" s="127">
        <v>3237</v>
      </c>
      <c r="E160" s="154" t="s">
        <v>196</v>
      </c>
      <c r="F160" s="156">
        <v>300</v>
      </c>
      <c r="G160" s="157">
        <v>300</v>
      </c>
      <c r="H160" s="157">
        <v>447.92</v>
      </c>
      <c r="I160" s="145">
        <v>149.31</v>
      </c>
    </row>
    <row r="161" spans="4:9" x14ac:dyDescent="0.25">
      <c r="D161" s="115">
        <v>3299</v>
      </c>
      <c r="E161" s="136" t="s">
        <v>108</v>
      </c>
      <c r="F161" s="146">
        <v>1100</v>
      </c>
      <c r="G161" s="117">
        <v>1100</v>
      </c>
      <c r="H161" s="117">
        <v>200.65</v>
      </c>
      <c r="I161" s="119">
        <v>18.239999999999998</v>
      </c>
    </row>
    <row r="162" spans="4:9" x14ac:dyDescent="0.25">
      <c r="D162" s="120" t="s">
        <v>170</v>
      </c>
      <c r="E162" s="130"/>
      <c r="F162" s="121">
        <f>F156+F157+F158+F159+F160+F161</f>
        <v>3443.3</v>
      </c>
      <c r="G162" s="121">
        <f>G156+G157+G158+G159+G160+G161</f>
        <v>3443.3</v>
      </c>
      <c r="H162" s="121">
        <f>H156+H157+H158+H159+H160+H161</f>
        <v>1062.5700000000002</v>
      </c>
      <c r="I162" s="123">
        <f>H162/G162*100</f>
        <v>30.859059623036046</v>
      </c>
    </row>
    <row r="163" spans="4:9" x14ac:dyDescent="0.25">
      <c r="D163" s="153"/>
      <c r="E163" s="140"/>
      <c r="F163" s="140"/>
      <c r="G163" s="140"/>
      <c r="H163" s="140"/>
      <c r="I163" s="141"/>
    </row>
    <row r="164" spans="4:9" x14ac:dyDescent="0.25">
      <c r="D164" s="153"/>
      <c r="E164" s="140"/>
      <c r="F164" s="140"/>
      <c r="G164" s="140"/>
      <c r="H164" s="140"/>
      <c r="I164" s="141"/>
    </row>
    <row r="165" spans="4:9" x14ac:dyDescent="0.25">
      <c r="D165" s="299" t="s">
        <v>204</v>
      </c>
      <c r="E165" s="299"/>
      <c r="F165" s="158"/>
      <c r="G165" s="159"/>
      <c r="H165" s="159"/>
      <c r="I165" s="160"/>
    </row>
    <row r="166" spans="4:9" ht="30" x14ac:dyDescent="0.25">
      <c r="D166" s="161" t="s">
        <v>159</v>
      </c>
      <c r="E166" s="162" t="s">
        <v>160</v>
      </c>
      <c r="F166" s="163" t="s">
        <v>226</v>
      </c>
      <c r="G166" s="163" t="s">
        <v>227</v>
      </c>
      <c r="H166" s="163" t="s">
        <v>228</v>
      </c>
      <c r="I166" s="163" t="s">
        <v>161</v>
      </c>
    </row>
    <row r="167" spans="4:9" x14ac:dyDescent="0.25">
      <c r="D167" s="164">
        <v>1</v>
      </c>
      <c r="E167" s="165">
        <v>2</v>
      </c>
      <c r="F167" s="165">
        <v>3</v>
      </c>
      <c r="G167" s="164">
        <v>4</v>
      </c>
      <c r="H167" s="164">
        <v>5</v>
      </c>
      <c r="I167" s="164">
        <v>6</v>
      </c>
    </row>
    <row r="168" spans="4:9" x14ac:dyDescent="0.25">
      <c r="D168" s="166">
        <v>3222</v>
      </c>
      <c r="E168" s="167" t="s">
        <v>96</v>
      </c>
      <c r="F168" s="168">
        <v>50</v>
      </c>
      <c r="G168" s="169">
        <v>50</v>
      </c>
      <c r="H168" s="170">
        <v>25</v>
      </c>
      <c r="I168" s="171">
        <v>50</v>
      </c>
    </row>
    <row r="169" spans="4:9" x14ac:dyDescent="0.25">
      <c r="D169" s="172" t="s">
        <v>170</v>
      </c>
      <c r="E169" s="173"/>
      <c r="F169" s="174">
        <v>50</v>
      </c>
      <c r="G169" s="174">
        <v>50</v>
      </c>
      <c r="H169" s="175">
        <v>25</v>
      </c>
      <c r="I169" s="176">
        <v>50</v>
      </c>
    </row>
    <row r="172" spans="4:9" ht="15.75" x14ac:dyDescent="0.25">
      <c r="D172" s="131" t="s">
        <v>239</v>
      </c>
      <c r="E172" s="132" t="s">
        <v>240</v>
      </c>
      <c r="F172" s="132"/>
      <c r="G172" s="177"/>
      <c r="H172" s="177"/>
      <c r="I172" s="177"/>
    </row>
    <row r="173" spans="4:9" ht="15.75" x14ac:dyDescent="0.25">
      <c r="D173" s="300" t="s">
        <v>157</v>
      </c>
      <c r="E173" s="301"/>
      <c r="F173" s="178"/>
      <c r="G173" s="178"/>
      <c r="H173" s="178"/>
      <c r="I173" s="178"/>
    </row>
    <row r="174" spans="4:9" ht="15.75" x14ac:dyDescent="0.25">
      <c r="D174" s="289" t="s">
        <v>241</v>
      </c>
      <c r="E174" s="289"/>
      <c r="F174" s="179"/>
      <c r="G174" s="179"/>
      <c r="H174" s="179"/>
      <c r="I174" s="179"/>
    </row>
    <row r="175" spans="4:9" ht="30" x14ac:dyDescent="0.25">
      <c r="D175" s="125" t="s">
        <v>159</v>
      </c>
      <c r="E175" s="126" t="s">
        <v>160</v>
      </c>
      <c r="F175" s="107" t="s">
        <v>226</v>
      </c>
      <c r="G175" s="107" t="s">
        <v>227</v>
      </c>
      <c r="H175" s="107" t="s">
        <v>228</v>
      </c>
      <c r="I175" s="107" t="s">
        <v>161</v>
      </c>
    </row>
    <row r="176" spans="4:9" x14ac:dyDescent="0.25">
      <c r="D176" s="109">
        <v>1</v>
      </c>
      <c r="E176" s="135">
        <v>2</v>
      </c>
      <c r="F176" s="135">
        <v>3</v>
      </c>
      <c r="G176" s="109">
        <v>4</v>
      </c>
      <c r="H176" s="109">
        <v>5</v>
      </c>
      <c r="I176" s="109">
        <v>6</v>
      </c>
    </row>
    <row r="177" spans="4:9" x14ac:dyDescent="0.25">
      <c r="D177" s="115">
        <v>3221</v>
      </c>
      <c r="E177" s="136" t="s">
        <v>242</v>
      </c>
      <c r="F177" s="146">
        <v>0</v>
      </c>
      <c r="G177" s="117">
        <v>500</v>
      </c>
      <c r="H177" s="117">
        <v>500</v>
      </c>
      <c r="I177" s="119">
        <v>100</v>
      </c>
    </row>
    <row r="178" spans="4:9" x14ac:dyDescent="0.25">
      <c r="D178" s="120" t="s">
        <v>170</v>
      </c>
      <c r="E178" s="130"/>
      <c r="F178" s="121">
        <v>0</v>
      </c>
      <c r="G178" s="121">
        <v>500</v>
      </c>
      <c r="H178" s="121">
        <v>500</v>
      </c>
      <c r="I178" s="123">
        <v>100</v>
      </c>
    </row>
    <row r="179" spans="4:9" x14ac:dyDescent="0.25">
      <c r="D179" s="153"/>
      <c r="E179" s="140"/>
      <c r="F179" s="140"/>
      <c r="G179" s="140"/>
      <c r="H179" s="140"/>
      <c r="I179" s="141"/>
    </row>
    <row r="181" spans="4:9" ht="15.75" x14ac:dyDescent="0.25">
      <c r="D181" s="131" t="s">
        <v>205</v>
      </c>
      <c r="E181" s="132" t="s">
        <v>206</v>
      </c>
      <c r="F181" s="132"/>
      <c r="G181" s="177"/>
      <c r="H181" s="177"/>
      <c r="I181" s="177"/>
    </row>
    <row r="182" spans="4:9" x14ac:dyDescent="0.25">
      <c r="D182" s="290" t="s">
        <v>207</v>
      </c>
      <c r="E182" s="291"/>
      <c r="F182" s="291"/>
      <c r="G182" s="291"/>
      <c r="H182" s="291"/>
      <c r="I182" s="291"/>
    </row>
    <row r="183" spans="4:9" ht="15.75" x14ac:dyDescent="0.25">
      <c r="D183" s="289" t="s">
        <v>208</v>
      </c>
      <c r="E183" s="289"/>
      <c r="F183" s="179"/>
      <c r="G183" s="179"/>
      <c r="H183" s="179"/>
      <c r="I183" s="179"/>
    </row>
    <row r="184" spans="4:9" ht="30" x14ac:dyDescent="0.25">
      <c r="D184" s="125" t="s">
        <v>159</v>
      </c>
      <c r="E184" s="126" t="s">
        <v>160</v>
      </c>
      <c r="F184" s="107" t="s">
        <v>226</v>
      </c>
      <c r="G184" s="107" t="s">
        <v>227</v>
      </c>
      <c r="H184" s="107" t="s">
        <v>228</v>
      </c>
      <c r="I184" s="107" t="s">
        <v>161</v>
      </c>
    </row>
    <row r="185" spans="4:9" x14ac:dyDescent="0.25">
      <c r="D185" s="109">
        <v>1</v>
      </c>
      <c r="E185" s="135">
        <v>2</v>
      </c>
      <c r="F185" s="135">
        <v>3</v>
      </c>
      <c r="G185" s="109">
        <v>4</v>
      </c>
      <c r="H185" s="109">
        <v>5</v>
      </c>
      <c r="I185" s="109">
        <v>6</v>
      </c>
    </row>
    <row r="186" spans="4:9" x14ac:dyDescent="0.25">
      <c r="D186" s="115">
        <v>4241</v>
      </c>
      <c r="E186" s="136" t="s">
        <v>206</v>
      </c>
      <c r="F186" s="146">
        <v>23579.56</v>
      </c>
      <c r="G186" s="117">
        <v>23579.56</v>
      </c>
      <c r="H186" s="117">
        <v>18227.43</v>
      </c>
      <c r="I186" s="119">
        <v>77.3</v>
      </c>
    </row>
    <row r="187" spans="4:9" x14ac:dyDescent="0.25">
      <c r="D187" s="120" t="s">
        <v>170</v>
      </c>
      <c r="E187" s="130"/>
      <c r="F187" s="209">
        <v>23579.56</v>
      </c>
      <c r="G187" s="121">
        <v>23579.56</v>
      </c>
      <c r="H187" s="121">
        <v>18227.43</v>
      </c>
      <c r="I187" s="123">
        <v>77.3</v>
      </c>
    </row>
    <row r="190" spans="4:9" x14ac:dyDescent="0.25">
      <c r="D190" s="311" t="s">
        <v>202</v>
      </c>
      <c r="E190" s="311"/>
    </row>
    <row r="191" spans="4:9" ht="30" x14ac:dyDescent="0.25">
      <c r="D191" s="196" t="s">
        <v>237</v>
      </c>
      <c r="E191" s="196" t="s">
        <v>238</v>
      </c>
      <c r="F191" s="200" t="s">
        <v>226</v>
      </c>
      <c r="G191" s="200" t="s">
        <v>227</v>
      </c>
      <c r="H191" s="200" t="s">
        <v>228</v>
      </c>
      <c r="I191" s="201" t="s">
        <v>161</v>
      </c>
    </row>
    <row r="192" spans="4:9" x14ac:dyDescent="0.25">
      <c r="D192" s="204">
        <v>1</v>
      </c>
      <c r="E192" s="204">
        <v>2</v>
      </c>
      <c r="F192" s="197">
        <v>3</v>
      </c>
      <c r="G192" s="197">
        <v>4</v>
      </c>
      <c r="H192" s="197">
        <v>5</v>
      </c>
      <c r="I192" s="197">
        <v>6</v>
      </c>
    </row>
    <row r="193" spans="4:9" x14ac:dyDescent="0.25">
      <c r="D193" s="199">
        <v>4241</v>
      </c>
      <c r="E193" s="199" t="s">
        <v>206</v>
      </c>
      <c r="F193" s="205">
        <v>11028.72</v>
      </c>
      <c r="G193" s="205">
        <v>11028.72</v>
      </c>
      <c r="H193" s="205">
        <v>11120.48</v>
      </c>
      <c r="I193" s="206">
        <v>100.83</v>
      </c>
    </row>
    <row r="194" spans="4:9" x14ac:dyDescent="0.25">
      <c r="D194" s="196" t="s">
        <v>170</v>
      </c>
      <c r="E194" s="196"/>
      <c r="F194" s="77">
        <v>11028.72</v>
      </c>
      <c r="G194" s="77">
        <v>11028.72</v>
      </c>
      <c r="H194" s="77">
        <v>11120.48</v>
      </c>
      <c r="I194" s="207">
        <v>100.83</v>
      </c>
    </row>
    <row r="195" spans="4:9" x14ac:dyDescent="0.25">
      <c r="D195" s="192"/>
      <c r="E195" s="192"/>
    </row>
    <row r="196" spans="4:9" x14ac:dyDescent="0.25">
      <c r="D196" s="192"/>
      <c r="E196" s="192"/>
    </row>
    <row r="197" spans="4:9" ht="15.75" x14ac:dyDescent="0.25">
      <c r="D197" s="131" t="s">
        <v>209</v>
      </c>
      <c r="E197" s="132" t="s">
        <v>210</v>
      </c>
      <c r="F197" s="132"/>
      <c r="G197" s="180"/>
      <c r="H197" s="180"/>
      <c r="I197" s="181"/>
    </row>
    <row r="198" spans="4:9" ht="15.75" x14ac:dyDescent="0.25">
      <c r="D198" s="292" t="s">
        <v>157</v>
      </c>
      <c r="E198" s="293"/>
      <c r="F198" s="293"/>
      <c r="G198" s="293"/>
      <c r="H198" s="293"/>
      <c r="I198" s="293"/>
    </row>
    <row r="199" spans="4:9" ht="15.75" x14ac:dyDescent="0.25">
      <c r="D199" s="289" t="s">
        <v>211</v>
      </c>
      <c r="E199" s="289"/>
      <c r="F199" s="179"/>
      <c r="G199" s="182"/>
      <c r="H199" s="182"/>
      <c r="I199" s="183"/>
    </row>
    <row r="200" spans="4:9" ht="30" x14ac:dyDescent="0.25">
      <c r="D200" s="125" t="s">
        <v>159</v>
      </c>
      <c r="E200" s="126" t="s">
        <v>160</v>
      </c>
      <c r="F200" s="107" t="s">
        <v>182</v>
      </c>
      <c r="G200" s="107" t="s">
        <v>227</v>
      </c>
      <c r="H200" s="107" t="s">
        <v>228</v>
      </c>
      <c r="I200" s="107" t="s">
        <v>161</v>
      </c>
    </row>
    <row r="201" spans="4:9" x14ac:dyDescent="0.25">
      <c r="D201" s="109">
        <v>1</v>
      </c>
      <c r="E201" s="135">
        <v>2</v>
      </c>
      <c r="F201" s="135">
        <v>3</v>
      </c>
      <c r="G201" s="109">
        <v>4</v>
      </c>
      <c r="H201" s="109">
        <v>5</v>
      </c>
      <c r="I201" s="109">
        <v>6</v>
      </c>
    </row>
    <row r="202" spans="4:9" x14ac:dyDescent="0.25">
      <c r="D202" s="115">
        <v>3222</v>
      </c>
      <c r="E202" s="136" t="s">
        <v>212</v>
      </c>
      <c r="F202" s="146">
        <v>43568.25</v>
      </c>
      <c r="G202" s="117">
        <v>43138.720000000001</v>
      </c>
      <c r="H202" s="117">
        <v>45207.34</v>
      </c>
      <c r="I202" s="119">
        <v>104.8</v>
      </c>
    </row>
    <row r="203" spans="4:9" x14ac:dyDescent="0.25">
      <c r="D203" s="120" t="s">
        <v>170</v>
      </c>
      <c r="E203" s="130"/>
      <c r="F203" s="209">
        <v>43568.25</v>
      </c>
      <c r="G203" s="121">
        <v>43138.720000000001</v>
      </c>
      <c r="H203" s="121">
        <v>45207.34</v>
      </c>
      <c r="I203" s="123">
        <v>104.8</v>
      </c>
    </row>
    <row r="206" spans="4:9" ht="15.75" x14ac:dyDescent="0.25">
      <c r="D206" s="131" t="s">
        <v>213</v>
      </c>
      <c r="E206" s="132" t="s">
        <v>214</v>
      </c>
      <c r="F206" s="132"/>
      <c r="G206" s="180"/>
      <c r="H206" s="180"/>
      <c r="I206" s="181"/>
    </row>
    <row r="207" spans="4:9" x14ac:dyDescent="0.25">
      <c r="D207" s="290" t="s">
        <v>157</v>
      </c>
      <c r="E207" s="291"/>
      <c r="F207" s="291"/>
      <c r="G207" s="291"/>
      <c r="H207" s="291"/>
      <c r="I207" s="291"/>
    </row>
    <row r="208" spans="4:9" x14ac:dyDescent="0.25">
      <c r="D208" s="289" t="s">
        <v>208</v>
      </c>
      <c r="E208" s="289"/>
      <c r="F208" s="124"/>
      <c r="G208" s="140"/>
      <c r="H208" s="140"/>
      <c r="I208" s="141"/>
    </row>
    <row r="209" spans="4:9" ht="30" x14ac:dyDescent="0.25">
      <c r="D209" s="125" t="s">
        <v>159</v>
      </c>
      <c r="E209" s="126" t="s">
        <v>160</v>
      </c>
      <c r="F209" s="107" t="s">
        <v>226</v>
      </c>
      <c r="G209" s="107" t="s">
        <v>227</v>
      </c>
      <c r="H209" s="107" t="s">
        <v>228</v>
      </c>
      <c r="I209" s="107" t="s">
        <v>161</v>
      </c>
    </row>
    <row r="210" spans="4:9" x14ac:dyDescent="0.25">
      <c r="D210" s="109">
        <v>1</v>
      </c>
      <c r="E210" s="135">
        <v>2</v>
      </c>
      <c r="F210" s="135">
        <v>3</v>
      </c>
      <c r="G210" s="109">
        <v>4</v>
      </c>
      <c r="H210" s="109">
        <v>5</v>
      </c>
      <c r="I210" s="109">
        <v>6</v>
      </c>
    </row>
    <row r="211" spans="4:9" x14ac:dyDescent="0.25">
      <c r="D211" s="115">
        <v>3812</v>
      </c>
      <c r="E211" s="136" t="s">
        <v>215</v>
      </c>
      <c r="F211" s="146">
        <v>0</v>
      </c>
      <c r="G211" s="117">
        <v>490.5</v>
      </c>
      <c r="H211" s="117">
        <v>490.5</v>
      </c>
      <c r="I211" s="119">
        <v>100</v>
      </c>
    </row>
    <row r="212" spans="4:9" x14ac:dyDescent="0.25">
      <c r="D212" s="120" t="s">
        <v>170</v>
      </c>
      <c r="E212" s="130"/>
      <c r="F212" s="121">
        <v>0</v>
      </c>
      <c r="G212" s="121">
        <v>490.5</v>
      </c>
      <c r="H212" s="121">
        <v>490.5</v>
      </c>
      <c r="I212" s="123">
        <v>100</v>
      </c>
    </row>
    <row r="215" spans="4:9" ht="15.75" x14ac:dyDescent="0.25">
      <c r="D215" s="101" t="s">
        <v>217</v>
      </c>
      <c r="E215" s="101" t="s">
        <v>218</v>
      </c>
    </row>
    <row r="216" spans="4:9" ht="15.75" x14ac:dyDescent="0.25">
      <c r="D216" s="103" t="s">
        <v>219</v>
      </c>
      <c r="E216" s="103" t="s">
        <v>220</v>
      </c>
      <c r="F216" s="151"/>
      <c r="G216" s="151"/>
      <c r="H216" s="151"/>
      <c r="I216" s="151"/>
    </row>
    <row r="217" spans="4:9" ht="15.75" x14ac:dyDescent="0.25">
      <c r="D217" s="306" t="s">
        <v>157</v>
      </c>
      <c r="E217" s="306"/>
    </row>
    <row r="218" spans="4:9" x14ac:dyDescent="0.25">
      <c r="D218" s="184" t="s">
        <v>171</v>
      </c>
      <c r="E218" s="184"/>
    </row>
    <row r="219" spans="4:9" ht="30" x14ac:dyDescent="0.25">
      <c r="D219" s="125" t="s">
        <v>159</v>
      </c>
      <c r="E219" s="126" t="s">
        <v>160</v>
      </c>
      <c r="F219" s="107" t="s">
        <v>226</v>
      </c>
      <c r="G219" s="107" t="s">
        <v>227</v>
      </c>
      <c r="H219" s="107" t="s">
        <v>228</v>
      </c>
      <c r="I219" s="107" t="s">
        <v>161</v>
      </c>
    </row>
    <row r="220" spans="4:9" x14ac:dyDescent="0.25">
      <c r="D220" s="109">
        <v>1</v>
      </c>
      <c r="E220" s="135">
        <v>2</v>
      </c>
      <c r="F220" s="135">
        <v>3</v>
      </c>
      <c r="G220" s="109">
        <v>4</v>
      </c>
      <c r="H220" s="109">
        <v>5</v>
      </c>
      <c r="I220" s="109">
        <v>6</v>
      </c>
    </row>
    <row r="221" spans="4:9" x14ac:dyDescent="0.25">
      <c r="D221" s="115">
        <v>3111</v>
      </c>
      <c r="E221" s="136" t="s">
        <v>221</v>
      </c>
      <c r="F221" s="146">
        <v>3512.45</v>
      </c>
      <c r="G221" s="117">
        <v>2100.16</v>
      </c>
      <c r="H221" s="117">
        <v>2100.16</v>
      </c>
      <c r="I221" s="119">
        <v>100</v>
      </c>
    </row>
    <row r="222" spans="4:9" x14ac:dyDescent="0.25">
      <c r="D222" s="115">
        <v>3111</v>
      </c>
      <c r="E222" s="136" t="s">
        <v>221</v>
      </c>
      <c r="F222" s="146">
        <v>0</v>
      </c>
      <c r="G222" s="117">
        <v>2775</v>
      </c>
      <c r="H222" s="117">
        <v>2775</v>
      </c>
      <c r="I222" s="119">
        <v>100</v>
      </c>
    </row>
    <row r="223" spans="4:9" x14ac:dyDescent="0.25">
      <c r="D223" s="115">
        <v>3121</v>
      </c>
      <c r="E223" s="136" t="s">
        <v>222</v>
      </c>
      <c r="F223" s="146">
        <v>900</v>
      </c>
      <c r="G223" s="117">
        <v>1200</v>
      </c>
      <c r="H223" s="117">
        <v>1200</v>
      </c>
      <c r="I223" s="119">
        <v>100</v>
      </c>
    </row>
    <row r="224" spans="4:9" x14ac:dyDescent="0.25">
      <c r="D224" s="115">
        <v>3121</v>
      </c>
      <c r="E224" s="136" t="s">
        <v>222</v>
      </c>
      <c r="F224" s="146">
        <v>0</v>
      </c>
      <c r="G224" s="117">
        <v>700</v>
      </c>
      <c r="H224" s="117">
        <v>700</v>
      </c>
      <c r="I224" s="119">
        <v>100</v>
      </c>
    </row>
    <row r="225" spans="4:9" x14ac:dyDescent="0.25">
      <c r="D225" s="115">
        <v>3132</v>
      </c>
      <c r="E225" s="136" t="s">
        <v>223</v>
      </c>
      <c r="F225" s="146">
        <v>1000</v>
      </c>
      <c r="G225" s="117">
        <v>346.53</v>
      </c>
      <c r="H225" s="117">
        <v>346.53</v>
      </c>
      <c r="I225" s="119">
        <v>100</v>
      </c>
    </row>
    <row r="226" spans="4:9" x14ac:dyDescent="0.25">
      <c r="D226" s="115">
        <v>3132</v>
      </c>
      <c r="E226" s="136" t="s">
        <v>216</v>
      </c>
      <c r="F226" s="146">
        <v>0</v>
      </c>
      <c r="G226" s="117">
        <v>457.88</v>
      </c>
      <c r="H226" s="117">
        <v>457.88</v>
      </c>
      <c r="I226" s="119">
        <v>100</v>
      </c>
    </row>
    <row r="227" spans="4:9" x14ac:dyDescent="0.25">
      <c r="D227" s="120" t="s">
        <v>170</v>
      </c>
      <c r="E227" s="130"/>
      <c r="F227" s="121">
        <f>F221+F223+F225</f>
        <v>5412.45</v>
      </c>
      <c r="G227" s="121">
        <f>G221+G222+G223+G224+G225+G226</f>
        <v>7579.57</v>
      </c>
      <c r="H227" s="121">
        <f>H221+H222+H223+H224+H225+H226</f>
        <v>7579.57</v>
      </c>
      <c r="I227" s="123">
        <v>100</v>
      </c>
    </row>
    <row r="230" spans="4:9" x14ac:dyDescent="0.25">
      <c r="D230" s="289" t="s">
        <v>181</v>
      </c>
      <c r="E230" s="289"/>
      <c r="F230" s="124"/>
      <c r="G230" s="140"/>
      <c r="H230" s="140"/>
      <c r="I230" s="141"/>
    </row>
    <row r="231" spans="4:9" ht="30" x14ac:dyDescent="0.25">
      <c r="D231" s="125" t="s">
        <v>159</v>
      </c>
      <c r="E231" s="126" t="s">
        <v>160</v>
      </c>
      <c r="F231" s="107" t="s">
        <v>226</v>
      </c>
      <c r="G231" s="107" t="s">
        <v>227</v>
      </c>
      <c r="H231" s="107" t="s">
        <v>228</v>
      </c>
      <c r="I231" s="107" t="s">
        <v>161</v>
      </c>
    </row>
    <row r="232" spans="4:9" x14ac:dyDescent="0.25">
      <c r="D232" s="109">
        <v>1</v>
      </c>
      <c r="E232" s="135">
        <v>2</v>
      </c>
      <c r="F232" s="135">
        <v>3</v>
      </c>
      <c r="G232" s="109">
        <v>4</v>
      </c>
      <c r="H232" s="109">
        <v>5</v>
      </c>
      <c r="I232" s="109">
        <v>6</v>
      </c>
    </row>
    <row r="233" spans="4:9" x14ac:dyDescent="0.25">
      <c r="D233" s="115">
        <v>3132</v>
      </c>
      <c r="E233" s="136" t="s">
        <v>223</v>
      </c>
      <c r="F233" s="185">
        <v>956.48</v>
      </c>
      <c r="G233" s="186">
        <v>1307.95</v>
      </c>
      <c r="H233" s="186">
        <v>0</v>
      </c>
      <c r="I233" s="119">
        <v>0</v>
      </c>
    </row>
    <row r="234" spans="4:9" x14ac:dyDescent="0.25">
      <c r="D234" s="115">
        <v>3132</v>
      </c>
      <c r="E234" s="136" t="s">
        <v>223</v>
      </c>
      <c r="F234" s="185">
        <v>0</v>
      </c>
      <c r="G234" s="186">
        <v>284.62</v>
      </c>
      <c r="H234" s="186">
        <v>284.62</v>
      </c>
      <c r="I234" s="119">
        <v>100</v>
      </c>
    </row>
    <row r="235" spans="4:9" x14ac:dyDescent="0.25">
      <c r="D235" s="120" t="s">
        <v>170</v>
      </c>
      <c r="E235" s="130"/>
      <c r="F235" s="187">
        <v>956.48</v>
      </c>
      <c r="G235" s="187">
        <f>G233+G234</f>
        <v>1592.5700000000002</v>
      </c>
      <c r="H235" s="187">
        <v>284.42</v>
      </c>
      <c r="I235" s="123">
        <f>H235/G235*100</f>
        <v>17.85918358376712</v>
      </c>
    </row>
    <row r="238" spans="4:9" x14ac:dyDescent="0.25">
      <c r="D238" s="289" t="s">
        <v>224</v>
      </c>
      <c r="E238" s="289"/>
      <c r="F238" s="124"/>
      <c r="G238" s="140"/>
      <c r="H238" s="140"/>
      <c r="I238" s="141"/>
    </row>
    <row r="239" spans="4:9" ht="30" x14ac:dyDescent="0.25">
      <c r="D239" s="125" t="s">
        <v>159</v>
      </c>
      <c r="E239" s="126" t="s">
        <v>160</v>
      </c>
      <c r="F239" s="107" t="s">
        <v>226</v>
      </c>
      <c r="G239" s="107" t="s">
        <v>227</v>
      </c>
      <c r="H239" s="107" t="s">
        <v>228</v>
      </c>
      <c r="I239" s="107" t="s">
        <v>161</v>
      </c>
    </row>
    <row r="240" spans="4:9" x14ac:dyDescent="0.25">
      <c r="D240" s="109">
        <v>1</v>
      </c>
      <c r="E240" s="135">
        <v>2</v>
      </c>
      <c r="F240" s="135">
        <v>3</v>
      </c>
      <c r="G240" s="109">
        <v>4</v>
      </c>
      <c r="H240" s="109">
        <v>5</v>
      </c>
      <c r="I240" s="109">
        <v>6</v>
      </c>
    </row>
    <row r="241" spans="4:9" x14ac:dyDescent="0.25">
      <c r="D241" s="115">
        <v>3111</v>
      </c>
      <c r="E241" s="136" t="s">
        <v>221</v>
      </c>
      <c r="F241" s="146">
        <v>2310.9299999999998</v>
      </c>
      <c r="G241" s="117">
        <v>4069.18</v>
      </c>
      <c r="H241" s="117">
        <v>0</v>
      </c>
      <c r="I241" s="119">
        <v>0</v>
      </c>
    </row>
    <row r="242" spans="4:9" x14ac:dyDescent="0.25">
      <c r="D242" s="115">
        <v>3111</v>
      </c>
      <c r="E242" s="136" t="s">
        <v>221</v>
      </c>
      <c r="F242" s="146">
        <v>0</v>
      </c>
      <c r="G242" s="117">
        <v>1725</v>
      </c>
      <c r="H242" s="117">
        <v>0</v>
      </c>
      <c r="I242" s="119">
        <v>0</v>
      </c>
    </row>
    <row r="243" spans="4:9" x14ac:dyDescent="0.25">
      <c r="D243" s="115">
        <v>3132</v>
      </c>
      <c r="E243" s="136" t="s">
        <v>223</v>
      </c>
      <c r="F243" s="146">
        <v>0</v>
      </c>
      <c r="G243" s="117">
        <v>671.41</v>
      </c>
      <c r="H243" s="117">
        <v>0</v>
      </c>
      <c r="I243" s="119">
        <v>0</v>
      </c>
    </row>
    <row r="244" spans="4:9" x14ac:dyDescent="0.25">
      <c r="D244" s="115">
        <v>3132</v>
      </c>
      <c r="E244" s="136" t="s">
        <v>223</v>
      </c>
      <c r="F244" s="146">
        <v>0</v>
      </c>
      <c r="G244" s="117">
        <v>284.62</v>
      </c>
      <c r="H244" s="117">
        <v>0</v>
      </c>
      <c r="I244" s="119">
        <v>0</v>
      </c>
    </row>
    <row r="245" spans="4:9" x14ac:dyDescent="0.25">
      <c r="D245" s="120" t="s">
        <v>170</v>
      </c>
      <c r="E245" s="130"/>
      <c r="F245" s="121">
        <v>2310.9299999999998</v>
      </c>
      <c r="G245" s="121">
        <f>G241+G242+G243+G244</f>
        <v>6750.21</v>
      </c>
      <c r="H245" s="121">
        <v>0</v>
      </c>
      <c r="I245" s="123">
        <v>0</v>
      </c>
    </row>
    <row r="248" spans="4:9" x14ac:dyDescent="0.25">
      <c r="D248" s="289" t="s">
        <v>225</v>
      </c>
      <c r="E248" s="289"/>
      <c r="F248" s="124"/>
      <c r="G248" s="140"/>
      <c r="H248" s="140"/>
      <c r="I248" s="141"/>
    </row>
    <row r="249" spans="4:9" ht="30" x14ac:dyDescent="0.25">
      <c r="D249" s="125" t="s">
        <v>159</v>
      </c>
      <c r="E249" s="126" t="s">
        <v>160</v>
      </c>
      <c r="F249" s="107" t="s">
        <v>226</v>
      </c>
      <c r="G249" s="107" t="s">
        <v>227</v>
      </c>
      <c r="H249" s="107" t="s">
        <v>228</v>
      </c>
      <c r="I249" s="107" t="s">
        <v>161</v>
      </c>
    </row>
    <row r="250" spans="4:9" x14ac:dyDescent="0.25">
      <c r="D250" s="109">
        <v>1</v>
      </c>
      <c r="E250" s="135">
        <v>2</v>
      </c>
      <c r="F250" s="135">
        <v>3</v>
      </c>
      <c r="G250" s="109">
        <v>4</v>
      </c>
      <c r="H250" s="109">
        <v>5</v>
      </c>
      <c r="I250" s="109">
        <v>6</v>
      </c>
    </row>
    <row r="251" spans="4:9" x14ac:dyDescent="0.25">
      <c r="D251" s="115">
        <v>3111</v>
      </c>
      <c r="E251" s="136" t="s">
        <v>183</v>
      </c>
      <c r="F251" s="146">
        <v>23781.57</v>
      </c>
      <c r="G251" s="117">
        <v>7927.19</v>
      </c>
      <c r="H251" s="117">
        <v>4069.18</v>
      </c>
      <c r="I251" s="119">
        <v>51.33</v>
      </c>
    </row>
    <row r="252" spans="4:9" x14ac:dyDescent="0.25">
      <c r="D252" s="115">
        <v>3111</v>
      </c>
      <c r="E252" s="136" t="s">
        <v>221</v>
      </c>
      <c r="F252" s="146">
        <v>0</v>
      </c>
      <c r="G252" s="117">
        <v>1725</v>
      </c>
      <c r="H252" s="117">
        <v>1725</v>
      </c>
      <c r="I252" s="119">
        <v>100</v>
      </c>
    </row>
    <row r="253" spans="4:9" x14ac:dyDescent="0.25">
      <c r="D253" s="115">
        <v>3121</v>
      </c>
      <c r="E253" s="136" t="s">
        <v>251</v>
      </c>
      <c r="F253" s="146">
        <v>1300</v>
      </c>
      <c r="G253" s="117">
        <v>0</v>
      </c>
      <c r="H253" s="117">
        <v>0</v>
      </c>
      <c r="I253" s="119">
        <v>0</v>
      </c>
    </row>
    <row r="254" spans="4:9" x14ac:dyDescent="0.25">
      <c r="D254" s="115">
        <v>3132</v>
      </c>
      <c r="E254" s="136" t="s">
        <v>252</v>
      </c>
      <c r="F254" s="146">
        <v>894.56</v>
      </c>
      <c r="G254" s="117">
        <v>0</v>
      </c>
      <c r="H254" s="117">
        <v>0</v>
      </c>
      <c r="I254" s="119">
        <v>0</v>
      </c>
    </row>
    <row r="255" spans="4:9" x14ac:dyDescent="0.25">
      <c r="D255" s="120" t="s">
        <v>170</v>
      </c>
      <c r="E255" s="130"/>
      <c r="F255" s="121">
        <f>F251+F252+F253+F254</f>
        <v>25976.13</v>
      </c>
      <c r="G255" s="121">
        <f>G251+G252</f>
        <v>9652.1899999999987</v>
      </c>
      <c r="H255" s="121">
        <f>H251+H252</f>
        <v>5794.18</v>
      </c>
      <c r="I255" s="123">
        <f>H255/G255*100</f>
        <v>60.029692743304899</v>
      </c>
    </row>
    <row r="257" spans="4:9" x14ac:dyDescent="0.25">
      <c r="D257" s="289" t="s">
        <v>234</v>
      </c>
      <c r="E257" s="289"/>
      <c r="F257" s="124"/>
      <c r="G257" s="140"/>
      <c r="H257" s="140"/>
      <c r="I257" s="141"/>
    </row>
    <row r="258" spans="4:9" ht="30" x14ac:dyDescent="0.25">
      <c r="D258" s="125" t="s">
        <v>159</v>
      </c>
      <c r="E258" s="126" t="s">
        <v>160</v>
      </c>
      <c r="F258" s="107" t="s">
        <v>226</v>
      </c>
      <c r="G258" s="107" t="s">
        <v>227</v>
      </c>
      <c r="H258" s="107" t="s">
        <v>228</v>
      </c>
      <c r="I258" s="107" t="s">
        <v>161</v>
      </c>
    </row>
    <row r="259" spans="4:9" x14ac:dyDescent="0.25">
      <c r="D259" s="109">
        <v>1</v>
      </c>
      <c r="E259" s="135">
        <v>2</v>
      </c>
      <c r="F259" s="135">
        <v>3</v>
      </c>
      <c r="G259" s="109">
        <v>4</v>
      </c>
      <c r="H259" s="109">
        <v>5</v>
      </c>
      <c r="I259" s="109">
        <v>6</v>
      </c>
    </row>
    <row r="260" spans="4:9" x14ac:dyDescent="0.25">
      <c r="D260" s="115">
        <v>3111</v>
      </c>
      <c r="E260" s="136" t="s">
        <v>221</v>
      </c>
      <c r="F260" s="146">
        <v>0</v>
      </c>
      <c r="G260" s="117">
        <v>7927.19</v>
      </c>
      <c r="H260" s="117">
        <v>7927.19</v>
      </c>
      <c r="I260" s="119">
        <v>100</v>
      </c>
    </row>
    <row r="261" spans="4:9" x14ac:dyDescent="0.25">
      <c r="D261" s="115">
        <v>3132</v>
      </c>
      <c r="E261" s="136" t="s">
        <v>223</v>
      </c>
      <c r="F261" s="146">
        <v>0</v>
      </c>
      <c r="G261" s="117">
        <v>1979.36</v>
      </c>
      <c r="H261" s="117">
        <v>1979.36</v>
      </c>
      <c r="I261" s="119">
        <v>100</v>
      </c>
    </row>
    <row r="262" spans="4:9" x14ac:dyDescent="0.25">
      <c r="D262" s="120" t="s">
        <v>170</v>
      </c>
      <c r="E262" s="208"/>
      <c r="F262" s="209">
        <v>0</v>
      </c>
      <c r="G262" s="121">
        <f>G260+G261</f>
        <v>9906.5499999999993</v>
      </c>
      <c r="H262" s="121">
        <f>H260+H261</f>
        <v>9906.5499999999993</v>
      </c>
      <c r="I262" s="123">
        <v>100</v>
      </c>
    </row>
    <row r="265" spans="4:9" x14ac:dyDescent="0.25">
      <c r="D265" s="295" t="s">
        <v>250</v>
      </c>
      <c r="E265" s="296"/>
      <c r="F265" s="302">
        <f>F255+F245+F235+F227+F203+F194+F187+F169+F162+F150+F143+F130+F123+F86+F31</f>
        <v>1509946.7999999998</v>
      </c>
      <c r="G265" s="302">
        <f>G262+G255+G245+G235+G227+G212+G203+G194+G187+G178+G169+G162+G150+G143+G130+G123+G110+G104+G96+G86+G73+G66+G55+G46+G39+G31</f>
        <v>1773866.65</v>
      </c>
      <c r="H265" s="302">
        <f>H262+H255+H245+H235+H227+H212+H203+H194+H187+H178+H169+H162+H150+H143+H130+H123+H110+H104+H96+H86+H73+H66+H55+H46+H39+H31</f>
        <v>1811096.44</v>
      </c>
      <c r="I265" s="304">
        <f>H265/G265*100</f>
        <v>102.09879305189034</v>
      </c>
    </row>
    <row r="266" spans="4:9" x14ac:dyDescent="0.25">
      <c r="D266" s="297"/>
      <c r="E266" s="298"/>
      <c r="F266" s="303"/>
      <c r="G266" s="303"/>
      <c r="H266" s="303"/>
      <c r="I266" s="305"/>
    </row>
  </sheetData>
  <mergeCells count="38">
    <mergeCell ref="D207:I207"/>
    <mergeCell ref="D208:E208"/>
    <mergeCell ref="B4:I4"/>
    <mergeCell ref="B2:I2"/>
    <mergeCell ref="D51:E51"/>
    <mergeCell ref="D59:I59"/>
    <mergeCell ref="D60:E60"/>
    <mergeCell ref="D77:I77"/>
    <mergeCell ref="D78:E78"/>
    <mergeCell ref="D8:E8"/>
    <mergeCell ref="D9:E9"/>
    <mergeCell ref="D34:E34"/>
    <mergeCell ref="D42:E42"/>
    <mergeCell ref="D50:I50"/>
    <mergeCell ref="D69:E69"/>
    <mergeCell ref="D190:E190"/>
    <mergeCell ref="D265:E266"/>
    <mergeCell ref="D165:E165"/>
    <mergeCell ref="D173:E173"/>
    <mergeCell ref="D174:E174"/>
    <mergeCell ref="D182:I182"/>
    <mergeCell ref="D183:E183"/>
    <mergeCell ref="D199:E199"/>
    <mergeCell ref="F265:F266"/>
    <mergeCell ref="G265:G266"/>
    <mergeCell ref="H265:H266"/>
    <mergeCell ref="I265:I266"/>
    <mergeCell ref="D217:E217"/>
    <mergeCell ref="D230:E230"/>
    <mergeCell ref="D238:E238"/>
    <mergeCell ref="D248:E248"/>
    <mergeCell ref="D257:E257"/>
    <mergeCell ref="D91:E91"/>
    <mergeCell ref="D92:E92"/>
    <mergeCell ref="D114:I114"/>
    <mergeCell ref="D115:E115"/>
    <mergeCell ref="D198:I198"/>
    <mergeCell ref="D107:E10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SAŽETAK</vt:lpstr>
      <vt:lpstr>Rashodi prema izvorima finan</vt:lpstr>
      <vt:lpstr> Račun prihoda i rashoda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2023-08-24T12:14:57Z</cp:lastPrinted>
  <dcterms:created xsi:type="dcterms:W3CDTF">2022-08-12T12:51:27Z</dcterms:created>
  <dcterms:modified xsi:type="dcterms:W3CDTF">2025-03-21T11:57:54Z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