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Rebalans 2025\"/>
    </mc:Choice>
  </mc:AlternateContent>
  <bookViews>
    <workbookView xWindow="0" yWindow="0" windowWidth="28800" windowHeight="15300" activeTab="1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POSEBNI DIO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7" l="1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2" i="7"/>
  <c r="F21" i="7"/>
  <c r="F20" i="7"/>
  <c r="F19" i="7"/>
  <c r="F18" i="7"/>
  <c r="F17" i="7"/>
  <c r="F12" i="7"/>
  <c r="F11" i="7"/>
  <c r="F10" i="7"/>
  <c r="F9" i="7"/>
  <c r="F8" i="7"/>
  <c r="E22" i="7"/>
  <c r="E27" i="7"/>
  <c r="E82" i="7"/>
  <c r="G65" i="7"/>
  <c r="E28" i="3" l="1"/>
  <c r="E27" i="3"/>
  <c r="E26" i="3"/>
  <c r="E25" i="3"/>
  <c r="E24" i="3"/>
  <c r="E23" i="3"/>
  <c r="E22" i="3"/>
  <c r="E21" i="3"/>
  <c r="F21" i="3"/>
  <c r="E16" i="3"/>
  <c r="E15" i="3"/>
  <c r="E14" i="3"/>
  <c r="E13" i="3"/>
  <c r="E12" i="3"/>
  <c r="E11" i="3"/>
  <c r="E10" i="3"/>
  <c r="F10" i="3"/>
  <c r="C21" i="8" l="1"/>
  <c r="C20" i="8"/>
  <c r="C19" i="8"/>
  <c r="C18" i="8"/>
  <c r="C17" i="8"/>
  <c r="C16" i="8"/>
  <c r="C15" i="8"/>
  <c r="C14" i="8"/>
  <c r="C13" i="8"/>
  <c r="C12" i="8"/>
  <c r="C11" i="8"/>
  <c r="C10" i="8"/>
  <c r="D10" i="8"/>
  <c r="C30" i="8"/>
  <c r="C38" i="8"/>
  <c r="C37" i="8"/>
  <c r="C36" i="8"/>
  <c r="C35" i="8"/>
  <c r="C34" i="8"/>
  <c r="C32" i="8"/>
  <c r="C31" i="8"/>
  <c r="C28" i="8"/>
  <c r="C27" i="8"/>
  <c r="C13" i="5"/>
  <c r="C12" i="5"/>
  <c r="C11" i="5"/>
  <c r="C10" i="5"/>
  <c r="D26" i="3"/>
  <c r="D21" i="3" s="1"/>
  <c r="D10" i="3"/>
  <c r="B27" i="8"/>
  <c r="B10" i="8"/>
  <c r="F37" i="10" l="1"/>
  <c r="G34" i="10" s="1"/>
  <c r="G37" i="10" s="1"/>
  <c r="H34" i="10" s="1"/>
  <c r="H37" i="10" s="1"/>
</calcChain>
</file>

<file path=xl/sharedStrings.xml><?xml version="1.0" encoding="utf-8"?>
<sst xmlns="http://schemas.openxmlformats.org/spreadsheetml/2006/main" count="230" uniqueCount="124">
  <si>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</si>
  <si>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</si>
  <si>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</si>
  <si>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</si>
  <si>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</si>
  <si>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</si>
  <si>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</si>
  <si>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</si>
  <si>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</si>
  <si>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</si>
  <si>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</si>
  <si>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</si>
  <si>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</si>
  <si>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</si>
  <si>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</si>
  <si>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</si>
  <si>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</si>
  <si>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</si>
  <si>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</si>
  <si>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</si>
  <si>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</si>
  <si>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</si>
  <si>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</si>
  <si>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</si>
  <si>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</si>
  <si>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</si>
  <si>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</si>
  <si>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</si>
  <si>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</si>
  <si>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</si>
  <si>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Brojčana oznaka i naziv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</si>
  <si>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</si>
  <si>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</si>
  <si>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</si>
  <si>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</si>
  <si>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</si>
  <si>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</si>
  <si>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</si>
  <si>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</si>
  <si>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</si>
  <si>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POVEĆANJE/SMANJENJE</t>
  </si>
  <si>
    <t>RASHODI I PRENESENI MANJAK PREMA EKONOMSKOJ KLASIFIKACIJI</t>
  </si>
  <si>
    <t>31 Vlastiti prihodi</t>
  </si>
  <si>
    <t>PRIHODI I PRENESENI VIŠAK PREMA IZVORIMA FINANCIRANJA</t>
  </si>
  <si>
    <t>RASHODI I PRENESENI MANJAK PREMA IZVORIMA FINANCIRANJA</t>
  </si>
  <si>
    <t>GLAVA 03-04 OSNOVNOŠKOLSKO OBRAZOVANJE</t>
  </si>
  <si>
    <t>PROGRAM 2202</t>
  </si>
  <si>
    <t>Osnovno školstvo-standard</t>
  </si>
  <si>
    <t>Aktivnost A2202-01</t>
  </si>
  <si>
    <t>Djelatnost osnovnih škola</t>
  </si>
  <si>
    <t>Izvor financiranja 45</t>
  </si>
  <si>
    <t>F.P. i dod. udio u por. na dohodak</t>
  </si>
  <si>
    <t>Tekući projekt - T2202-03</t>
  </si>
  <si>
    <t>Hitne intervencije u osnovnim školama</t>
  </si>
  <si>
    <t>Aktivnost A2202-04</t>
  </si>
  <si>
    <t>Administracija i upravljanje</t>
  </si>
  <si>
    <t>Izvor financiranja 51</t>
  </si>
  <si>
    <t>Državni proračun</t>
  </si>
  <si>
    <t>PROGRAM 2203</t>
  </si>
  <si>
    <t>Osnovno školstvo-iznad standarda</t>
  </si>
  <si>
    <t>Aktivnost A2203-01</t>
  </si>
  <si>
    <t>Javne potrebe u prosvjeti-korisnici</t>
  </si>
  <si>
    <t>Izvor financiranja 11</t>
  </si>
  <si>
    <t>Opći prihodi i primici</t>
  </si>
  <si>
    <t>Aktivnost A2203-04</t>
  </si>
  <si>
    <t>Podizanje kvalitete i standarda u školstvu</t>
  </si>
  <si>
    <t>Izvor financiranja 31</t>
  </si>
  <si>
    <t>Vlastiti prihodi-korisnici</t>
  </si>
  <si>
    <t>Izvor financiranja 41</t>
  </si>
  <si>
    <t>Prihodi za posebne namjene</t>
  </si>
  <si>
    <t>Izvor financiranja 42</t>
  </si>
  <si>
    <t>Višak/manjak prihoda korisnici</t>
  </si>
  <si>
    <t>Izvor financiranja 53</t>
  </si>
  <si>
    <t>Proračun JLS</t>
  </si>
  <si>
    <t>Rashodi za dodatna ulaganja na nefinancijskoj imovini</t>
  </si>
  <si>
    <t>Izvor financiranja 61</t>
  </si>
  <si>
    <t>Tekuće donacije-korisnici</t>
  </si>
  <si>
    <t>Izvor financiranja 54</t>
  </si>
  <si>
    <t>Pomoći iz inozemstva</t>
  </si>
  <si>
    <t>Izvor financiranja 110</t>
  </si>
  <si>
    <t>Aktivnost A2203-27</t>
  </si>
  <si>
    <t>Udžbenici</t>
  </si>
  <si>
    <t>Aktivnost A2203-33</t>
  </si>
  <si>
    <t>Prehrana za učenike</t>
  </si>
  <si>
    <t>Nacionalni EU projekti</t>
  </si>
  <si>
    <t>Tekući projekt T4306-03</t>
  </si>
  <si>
    <t>Inkluzija-korak bliže društvu bez prepreka 2023./2024.</t>
  </si>
  <si>
    <t xml:space="preserve">Opći prihodi i primici </t>
  </si>
  <si>
    <t>Izvor financiranja 19</t>
  </si>
  <si>
    <t>Predfinanciranje iz ŽP</t>
  </si>
  <si>
    <t>UKUPNO:</t>
  </si>
  <si>
    <t>Povećanje/smanjenje</t>
  </si>
  <si>
    <t>Višak prihoda OŠ</t>
  </si>
  <si>
    <t>PROGRAM 4306</t>
  </si>
  <si>
    <t>11 Opći prihodi i primici</t>
  </si>
  <si>
    <t>41 Prihodi za posebne namjene</t>
  </si>
  <si>
    <t>51 Državni proračun</t>
  </si>
  <si>
    <t>53 Proračun JLS</t>
  </si>
  <si>
    <t>54 Pomoći iz inozemstva</t>
  </si>
  <si>
    <t>61 Tekuće donacije-korisnici</t>
  </si>
  <si>
    <t>19 Predfinanciranje</t>
  </si>
  <si>
    <t>42 Višak/manjak prihoda</t>
  </si>
  <si>
    <t>45 F.P. i dod. udio u pror. na dohodak</t>
  </si>
  <si>
    <t>Prihodi od upravnih i administrativnih pristojbi,pristojbi po posebnim propisima i naknada</t>
  </si>
  <si>
    <t>Prihodi od prodaje proizvoda i robe te pruženih usluga,prihodi od donacija</t>
  </si>
  <si>
    <t xml:space="preserve">                        I. OPĆI DIO</t>
  </si>
  <si>
    <t xml:space="preserve">                                           A. RAČUN PRIHODA I RASHODA </t>
  </si>
  <si>
    <t xml:space="preserve"> PRIHODI I PRENESENI VIŠAK PRIHODA PREMA EKONOMSKOJ KLASIFIKACIJI</t>
  </si>
  <si>
    <t>Ostali rashodi</t>
  </si>
  <si>
    <t>09 Obrazovanje</t>
  </si>
  <si>
    <t>091 Predškolsko i osnovno obrazovanje</t>
  </si>
  <si>
    <t>096 Dodatne usluge u obrazovanju</t>
  </si>
  <si>
    <t>PLAN ZA 2025.</t>
  </si>
  <si>
    <t>NOVI PLAN ZA 2025.</t>
  </si>
  <si>
    <t>Plan za 2025.</t>
  </si>
  <si>
    <t>IZMJENE I DOPUNE FINANCIJSKOG PLANA OSNOVNE ŠKOLE NIKOLE TESLE
ZA 2025. GODINU</t>
  </si>
  <si>
    <t>12 Višak/manjak prihoda-ZŽ</t>
  </si>
  <si>
    <t>12 Višak/manjak prihoda-korisnici</t>
  </si>
  <si>
    <t>Višak prihoda</t>
  </si>
  <si>
    <t>IZMJENE I DOPUNE FINANCIJSKOG PLANA OSNOVNE ŠKOLE NIKOLE TESLE ZA 2025. GODINU</t>
  </si>
  <si>
    <t>Novi plan za 2025.</t>
  </si>
  <si>
    <t>Izvor financiranja 12</t>
  </si>
  <si>
    <t>Višak/manjak prihoda-ZŽ</t>
  </si>
  <si>
    <t xml:space="preserve">1,507.766,40 €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</si>
</sst>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_-* #,##0.00\ [$€-41A]_-;\-* #,##0.00\ [$€-41A]_-;_-* &quot;-&quot;??\ [$€-41A]_-;_-@_-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4" fillId="0" borderId="0" applyFont="0" applyFill="0" applyBorder="0" applyAlignment="0" applyProtection="0"/>
  </cellStyleXfs>
  <cellXfs count="18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9" fillId="4" borderId="1" xfId="0" quotePrefix="1" applyNumberFormat="1" applyFont="1" applyFill="1" applyBorder="1" applyAlignment="1">
      <alignment horizontal="right"/>
    </xf>
    <xf numFmtId="3" fontId="9" fillId="3" borderId="1" xfId="0" quotePrefix="1" applyNumberFormat="1" applyFont="1" applyFill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4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indent="1"/>
    </xf>
    <xf numFmtId="0" fontId="6" fillId="2" borderId="2" xfId="0" applyNumberFormat="1" applyFont="1" applyFill="1" applyBorder="1" applyAlignment="1" applyProtection="1">
      <alignment horizontal="left" vertical="center" indent="1"/>
    </xf>
    <xf numFmtId="0" fontId="6" fillId="2" borderId="4" xfId="0" applyNumberFormat="1" applyFont="1" applyFill="1" applyBorder="1" applyAlignment="1" applyProtection="1">
      <alignment horizontal="left" vertical="center" indent="1"/>
    </xf>
    <xf numFmtId="0" fontId="3" fillId="2" borderId="4" xfId="0" applyNumberFormat="1" applyFont="1" applyFill="1" applyBorder="1" applyAlignment="1" applyProtection="1">
      <alignment horizontal="left" vertical="center"/>
    </xf>
    <xf numFmtId="0" fontId="1" fillId="0" borderId="3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3" xfId="0" applyFont="1" applyBorder="1"/>
    <xf numFmtId="0" fontId="19" fillId="0" borderId="3" xfId="0" applyFont="1" applyBorder="1"/>
    <xf numFmtId="0" fontId="0" fillId="0" borderId="3" xfId="0" applyBorder="1"/>
    <xf numFmtId="0" fontId="0" fillId="0" borderId="1" xfId="0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22" fillId="0" borderId="3" xfId="0" applyFont="1" applyBorder="1"/>
    <xf numFmtId="4" fontId="0" fillId="0" borderId="0" xfId="0" applyNumberFormat="1"/>
    <xf numFmtId="0" fontId="6" fillId="5" borderId="1" xfId="0" applyNumberFormat="1" applyFont="1" applyFill="1" applyBorder="1" applyAlignment="1" applyProtection="1">
      <alignment horizontal="center" vertical="center" wrapText="1"/>
    </xf>
    <xf numFmtId="0" fontId="22" fillId="5" borderId="3" xfId="0" applyFont="1" applyFill="1" applyBorder="1" applyAlignment="1">
      <alignment horizontal="center"/>
    </xf>
    <xf numFmtId="4" fontId="6" fillId="5" borderId="2" xfId="0" applyNumberFormat="1" applyFont="1" applyFill="1" applyBorder="1" applyAlignment="1" applyProtection="1">
      <alignment horizontal="center" vertical="center" wrapText="1"/>
    </xf>
    <xf numFmtId="4" fontId="22" fillId="5" borderId="3" xfId="0" applyNumberFormat="1" applyFont="1" applyFill="1" applyBorder="1" applyAlignment="1">
      <alignment horizontal="center"/>
    </xf>
    <xf numFmtId="0" fontId="22" fillId="0" borderId="4" xfId="0" applyFont="1" applyBorder="1" applyAlignment="1"/>
    <xf numFmtId="0" fontId="6" fillId="0" borderId="3" xfId="0" applyNumberFormat="1" applyFont="1" applyBorder="1" applyAlignment="1">
      <alignment horizontal="left" vertical="center" wrapText="1"/>
    </xf>
    <xf numFmtId="0" fontId="7" fillId="2" borderId="3" xfId="0" quotePrefix="1" applyNumberFormat="1" applyFont="1" applyFill="1" applyBorder="1" applyAlignment="1">
      <alignment horizontal="left" vertical="center"/>
    </xf>
    <xf numFmtId="0" fontId="3" fillId="0" borderId="3" xfId="0" applyNumberFormat="1" applyFont="1" applyBorder="1" applyAlignment="1">
      <alignment horizontal="left" vertical="center" wrapText="1"/>
    </xf>
    <xf numFmtId="0" fontId="7" fillId="2" borderId="3" xfId="0" applyNumberFormat="1" applyFont="1" applyFill="1" applyBorder="1" applyAlignment="1">
      <alignment horizontal="left" vertical="center" wrapText="1"/>
    </xf>
    <xf numFmtId="0" fontId="7" fillId="2" borderId="3" xfId="0" quotePrefix="1" applyNumberFormat="1" applyFont="1" applyFill="1" applyBorder="1" applyAlignment="1">
      <alignment horizontal="left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4" fontId="6" fillId="2" borderId="0" xfId="0" applyNumberFormat="1" applyFont="1" applyFill="1" applyBorder="1" applyAlignment="1">
      <alignment horizontal="center"/>
    </xf>
    <xf numFmtId="4" fontId="3" fillId="2" borderId="0" xfId="0" applyNumberFormat="1" applyFont="1" applyFill="1" applyBorder="1" applyAlignment="1">
      <alignment horizont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/>
    </xf>
    <xf numFmtId="164" fontId="6" fillId="0" borderId="3" xfId="1" applyNumberFormat="1" applyFont="1" applyFill="1" applyBorder="1" applyAlignment="1" applyProtection="1">
      <alignment horizontal="center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2" borderId="3" xfId="0" applyNumberFormat="1" applyFont="1" applyFill="1" applyBorder="1" applyAlignment="1">
      <alignment horizontal="center"/>
    </xf>
    <xf numFmtId="164" fontId="6" fillId="0" borderId="3" xfId="0" applyNumberFormat="1" applyFont="1" applyBorder="1" applyAlignment="1">
      <alignment horizontal="right" vertical="center" wrapText="1"/>
    </xf>
    <xf numFmtId="164" fontId="3" fillId="2" borderId="3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 applyProtection="1">
      <alignment horizontal="center" vertical="center" wrapText="1"/>
    </xf>
    <xf numFmtId="164" fontId="6" fillId="2" borderId="3" xfId="0" applyNumberFormat="1" applyFont="1" applyFill="1" applyBorder="1" applyAlignment="1">
      <alignment horizontal="right"/>
    </xf>
    <xf numFmtId="0" fontId="9" fillId="2" borderId="3" xfId="0" quotePrefix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center"/>
    </xf>
    <xf numFmtId="164" fontId="22" fillId="0" borderId="3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20" fillId="0" borderId="3" xfId="0" applyNumberFormat="1" applyFont="1" applyBorder="1" applyAlignment="1">
      <alignment horizontal="center"/>
    </xf>
    <xf numFmtId="164" fontId="22" fillId="0" borderId="1" xfId="0" applyNumberFormat="1" applyFont="1" applyBorder="1" applyAlignment="1">
      <alignment horizontal="center"/>
    </xf>
    <xf numFmtId="164" fontId="20" fillId="0" borderId="1" xfId="0" applyNumberFormat="1" applyFont="1" applyBorder="1" applyAlignment="1">
      <alignment horizontal="center"/>
    </xf>
    <xf numFmtId="164" fontId="23" fillId="0" borderId="1" xfId="0" applyNumberFormat="1" applyFont="1" applyBorder="1" applyAlignment="1">
      <alignment horizontal="center"/>
    </xf>
    <xf numFmtId="164" fontId="23" fillId="0" borderId="3" xfId="0" applyNumberFormat="1" applyFont="1" applyBorder="1"/>
    <xf numFmtId="164" fontId="25" fillId="0" borderId="3" xfId="0" applyNumberFormat="1" applyFont="1" applyBorder="1"/>
    <xf numFmtId="164" fontId="25" fillId="0" borderId="2" xfId="0" applyNumberFormat="1" applyFont="1" applyBorder="1" applyAlignment="1">
      <alignment horizontal="right" vertical="center"/>
    </xf>
    <xf numFmtId="164" fontId="22" fillId="0" borderId="3" xfId="1" applyNumberFormat="1" applyFont="1" applyBorder="1" applyAlignment="1">
      <alignment horizontal="center"/>
    </xf>
    <xf numFmtId="164" fontId="20" fillId="0" borderId="3" xfId="1" applyNumberFormat="1" applyFont="1" applyBorder="1" applyAlignment="1">
      <alignment horizontal="center"/>
    </xf>
    <xf numFmtId="164" fontId="23" fillId="2" borderId="3" xfId="1" applyNumberFormat="1" applyFont="1" applyFill="1" applyBorder="1" applyAlignment="1">
      <alignment horizontal="center"/>
    </xf>
    <xf numFmtId="164" fontId="25" fillId="0" borderId="3" xfId="1" applyNumberFormat="1" applyFont="1" applyBorder="1"/>
    <xf numFmtId="164" fontId="6" fillId="3" borderId="3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9" fillId="0" borderId="1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19" fillId="0" borderId="1" xfId="0" applyFont="1" applyBorder="1" applyAlignment="1">
      <alignment horizontal="left" indent="1"/>
    </xf>
    <xf numFmtId="0" fontId="19" fillId="0" borderId="2" xfId="0" applyFont="1" applyBorder="1" applyAlignment="1">
      <alignment horizontal="left" indent="1"/>
    </xf>
    <xf numFmtId="0" fontId="19" fillId="0" borderId="4" xfId="0" applyFont="1" applyBorder="1" applyAlignment="1">
      <alignment horizontal="left" indent="1"/>
    </xf>
    <xf numFmtId="0" fontId="14" fillId="2" borderId="1" xfId="0" applyNumberFormat="1" applyFont="1" applyFill="1" applyBorder="1" applyAlignment="1" applyProtection="1">
      <alignment horizontal="left" vertical="center" wrapText="1"/>
    </xf>
    <xf numFmtId="0" fontId="14" fillId="2" borderId="2" xfId="0" applyNumberFormat="1" applyFont="1" applyFill="1" applyBorder="1" applyAlignment="1" applyProtection="1">
      <alignment horizontal="left" vertical="center" wrapText="1"/>
    </xf>
    <xf numFmtId="0" fontId="14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22" fillId="0" borderId="1" xfId="0" applyFont="1" applyBorder="1" applyAlignment="1"/>
    <xf numFmtId="0" fontId="22" fillId="0" borderId="2" xfId="0" applyFont="1" applyBorder="1" applyAlignment="1"/>
    <xf numFmtId="0" fontId="22" fillId="0" borderId="4" xfId="0" applyFont="1" applyBorder="1" applyAlignme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4" xfId="0" applyFont="1" applyBorder="1" applyAlignment="1"/>
    <xf numFmtId="0" fontId="19" fillId="0" borderId="1" xfId="0" applyFont="1" applyBorder="1" applyAlignment="1"/>
    <xf numFmtId="0" fontId="19" fillId="0" borderId="2" xfId="0" applyFont="1" applyBorder="1" applyAlignment="1"/>
    <xf numFmtId="0" fontId="19" fillId="0" borderId="4" xfId="0" applyFont="1" applyBorder="1" applyAlignment="1"/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3" xfId="0" applyNumberFormat="1" applyFont="1" applyFill="1" applyBorder="1" applyAlignment="1" applyProtection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 applyProtection="1">
      <alignment horizontal="center" vertical="center"/>
    </xf>
    <xf numFmtId="49" fontId="5" fillId="4" borderId="2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9" fillId="0" borderId="3" xfId="0" applyFont="1" applyBorder="1" applyAlignment="1"/>
    <xf numFmtId="0" fontId="21" fillId="0" borderId="1" xfId="0" applyFont="1" applyBorder="1" applyAlignment="1">
      <alignment horizontal="left"/>
    </xf>
    <xf numFmtId="0" fontId="20" fillId="0" borderId="2" xfId="0" applyFont="1" applyBorder="1" applyAlignment="1"/>
    <xf numFmtId="0" fontId="20" fillId="0" borderId="4" xfId="0" applyFont="1" applyBorder="1" applyAlignment="1"/>
    <xf numFmtId="0" fontId="23" fillId="0" borderId="1" xfId="0" applyFont="1" applyBorder="1" applyAlignment="1">
      <alignment horizontal="left" indent="47"/>
    </xf>
    <xf numFmtId="0" fontId="23" fillId="0" borderId="2" xfId="0" applyFont="1" applyBorder="1" applyAlignment="1">
      <alignment horizontal="left" indent="47"/>
    </xf>
    <xf numFmtId="0" fontId="23" fillId="0" borderId="4" xfId="0" applyFont="1" applyBorder="1" applyAlignment="1">
      <alignment horizontal="left" indent="47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zoomScale="110" zoomScaleNormal="110" workbookViewId="0">
      <selection activeCell="F27" sqref="F27"/>
    </sheetView>
  </sheetViews>
  <sheetFormatPr defaultRowHeight="15" x14ac:dyDescent="0.25"/>
  <cols>
    <col min="5" max="5" width="25.28515625" customWidth="1"/>
    <col min="6" max="6" width="43.85546875" customWidth="1"/>
    <col min="7" max="8" width="25.28515625" customWidth="1"/>
  </cols>
  <sheetData>
    <row r="1" spans="1:8" ht="42" customHeight="1" x14ac:dyDescent="0.25">
      <c r="A1" s="113" t="s">
        <v>115</v>
      </c>
      <c r="B1" s="113"/>
      <c r="C1" s="113"/>
      <c r="D1" s="113"/>
      <c r="E1" s="113"/>
      <c r="F1" s="113"/>
      <c r="G1" s="113"/>
      <c r="H1" s="113"/>
    </row>
    <row r="2" spans="1:8" ht="18" x14ac:dyDescent="0.25">
      <c r="A2" s="4"/>
      <c r="B2" s="4"/>
      <c r="C2" s="4"/>
      <c r="D2" s="4"/>
      <c r="E2" s="4"/>
      <c r="F2" s="4"/>
      <c r="G2" s="4"/>
      <c r="H2" s="4"/>
    </row>
    <row r="3" spans="1:8" ht="15.75" x14ac:dyDescent="0.25">
      <c r="A3" s="113" t="s">
        <v>15</v>
      </c>
      <c r="B3" s="113"/>
      <c r="C3" s="113"/>
      <c r="D3" s="113"/>
      <c r="E3" s="113"/>
      <c r="F3" s="113"/>
      <c r="G3" s="113"/>
      <c r="H3" s="114"/>
    </row>
    <row r="4" spans="1:8" ht="18" x14ac:dyDescent="0.25">
      <c r="A4" s="4"/>
      <c r="B4" s="4"/>
      <c r="C4" s="4"/>
      <c r="D4" s="4"/>
      <c r="E4" s="4"/>
      <c r="F4" s="4"/>
      <c r="G4" s="4"/>
      <c r="H4" s="5"/>
    </row>
    <row r="5" spans="1:8" ht="15.75" x14ac:dyDescent="0.25">
      <c r="A5" s="113" t="s">
        <v>19</v>
      </c>
      <c r="B5" s="115"/>
      <c r="C5" s="115"/>
      <c r="D5" s="115"/>
      <c r="E5" s="115"/>
      <c r="F5" s="115"/>
      <c r="G5" s="115"/>
      <c r="H5" s="115"/>
    </row>
    <row r="6" spans="1:8" ht="18" x14ac:dyDescent="0.25">
      <c r="A6" s="1"/>
      <c r="B6" s="2"/>
      <c r="C6" s="2"/>
      <c r="D6" s="2"/>
      <c r="E6" s="6"/>
      <c r="F6" s="7"/>
      <c r="G6" s="7"/>
      <c r="H6" s="7"/>
    </row>
    <row r="7" spans="1:8" x14ac:dyDescent="0.25">
      <c r="A7" s="17"/>
      <c r="B7" s="18"/>
      <c r="C7" s="18"/>
      <c r="D7" s="19"/>
      <c r="E7" s="20"/>
      <c r="F7" s="3" t="s">
        <v>112</v>
      </c>
      <c r="G7" s="3" t="s">
        <v>40</v>
      </c>
      <c r="H7" s="3" t="s">
        <v>113</v>
      </c>
    </row>
    <row r="8" spans="1:8" x14ac:dyDescent="0.25">
      <c r="A8" s="116" t="s">
        <v>0</v>
      </c>
      <c r="B8" s="117"/>
      <c r="C8" s="117"/>
      <c r="D8" s="117"/>
      <c r="E8" s="118"/>
      <c r="F8" s="109">
        <v>1507766.4</v>
      </c>
      <c r="G8" s="109">
        <v>76267.199999999997</v>
      </c>
      <c r="H8" s="109">
        <v>1584033.66</v>
      </c>
    </row>
    <row r="9" spans="1:8" x14ac:dyDescent="0.25">
      <c r="A9" s="119" t="s">
        <v>24</v>
      </c>
      <c r="B9" s="120"/>
      <c r="C9" s="120"/>
      <c r="D9" s="120"/>
      <c r="E9" s="112"/>
      <c r="F9" s="109">
        <v>1507766.4</v>
      </c>
      <c r="G9" s="109">
        <v>76267.199999999997</v>
      </c>
      <c r="H9" s="109">
        <v>1584033.66</v>
      </c>
    </row>
    <row r="10" spans="1:8" x14ac:dyDescent="0.25">
      <c r="A10" s="111" t="s">
        <v>25</v>
      </c>
      <c r="B10" s="112"/>
      <c r="C10" s="112"/>
      <c r="D10" s="112"/>
      <c r="E10" s="112"/>
      <c r="F10" s="110">
        <v>0</v>
      </c>
      <c r="G10" s="110">
        <v>0</v>
      </c>
      <c r="H10" s="110">
        <v>0</v>
      </c>
    </row>
    <row r="11" spans="1:8" x14ac:dyDescent="0.25">
      <c r="A11" s="24" t="s">
        <v>1</v>
      </c>
      <c r="B11" s="27"/>
      <c r="C11" s="27"/>
      <c r="D11" s="27"/>
      <c r="E11" s="27"/>
      <c r="F11" s="109">
        <v>1507766.4</v>
      </c>
      <c r="G11" s="109">
        <v>76267.199999999997</v>
      </c>
      <c r="H11" s="109">
        <v>1584033.6</v>
      </c>
    </row>
    <row r="12" spans="1:8" x14ac:dyDescent="0.25">
      <c r="A12" s="121" t="s">
        <v>26</v>
      </c>
      <c r="B12" s="120"/>
      <c r="C12" s="120"/>
      <c r="D12" s="120"/>
      <c r="E12" s="120"/>
      <c r="F12" s="110">
        <v>1485499.72</v>
      </c>
      <c r="G12" s="110">
        <v>73160.289999999994</v>
      </c>
      <c r="H12" s="109">
        <v>1558660.01</v>
      </c>
    </row>
    <row r="13" spans="1:8" x14ac:dyDescent="0.25">
      <c r="A13" s="111" t="s">
        <v>27</v>
      </c>
      <c r="B13" s="112"/>
      <c r="C13" s="112"/>
      <c r="D13" s="112"/>
      <c r="E13" s="112"/>
      <c r="F13" s="110">
        <v>22266.68</v>
      </c>
      <c r="G13" s="110">
        <v>3106.91</v>
      </c>
      <c r="H13" s="110">
        <v>25373.59</v>
      </c>
    </row>
    <row r="14" spans="1:8" x14ac:dyDescent="0.25">
      <c r="A14" s="122" t="s">
        <v>32</v>
      </c>
      <c r="B14" s="117"/>
      <c r="C14" s="117"/>
      <c r="D14" s="117"/>
      <c r="E14" s="117"/>
      <c r="F14" s="109">
        <v>0</v>
      </c>
      <c r="G14" s="109">
        <v>3386.48</v>
      </c>
      <c r="H14" s="109">
        <v>3386.48</v>
      </c>
    </row>
    <row r="15" spans="1:8" ht="18" x14ac:dyDescent="0.25">
      <c r="A15" s="4"/>
      <c r="B15" s="15"/>
      <c r="C15" s="15"/>
      <c r="D15" s="15"/>
      <c r="E15" s="15"/>
      <c r="F15" s="15"/>
      <c r="G15" s="16"/>
      <c r="H15" s="16"/>
    </row>
    <row r="16" spans="1:8" ht="15.75" x14ac:dyDescent="0.25">
      <c r="A16" s="113" t="s">
        <v>20</v>
      </c>
      <c r="B16" s="115"/>
      <c r="C16" s="115"/>
      <c r="D16" s="115"/>
      <c r="E16" s="115"/>
      <c r="F16" s="115"/>
      <c r="G16" s="115"/>
      <c r="H16" s="115"/>
    </row>
    <row r="17" spans="1:8" ht="18" x14ac:dyDescent="0.25">
      <c r="A17" s="4"/>
      <c r="B17" s="15"/>
      <c r="C17" s="15"/>
      <c r="D17" s="15"/>
      <c r="E17" s="15"/>
      <c r="F17" s="15"/>
      <c r="G17" s="16"/>
      <c r="H17" s="16"/>
    </row>
    <row r="18" spans="1:8" x14ac:dyDescent="0.25">
      <c r="A18" s="17"/>
      <c r="B18" s="18"/>
      <c r="C18" s="18"/>
      <c r="D18" s="19"/>
      <c r="E18" s="20"/>
      <c r="F18" s="3" t="s">
        <v>112</v>
      </c>
      <c r="G18" s="3" t="s">
        <v>40</v>
      </c>
      <c r="H18" s="3" t="s">
        <v>113</v>
      </c>
    </row>
    <row r="19" spans="1:8" x14ac:dyDescent="0.25">
      <c r="A19" s="111" t="s">
        <v>28</v>
      </c>
      <c r="B19" s="112"/>
      <c r="C19" s="112"/>
      <c r="D19" s="112"/>
      <c r="E19" s="112"/>
      <c r="F19" s="22">
        <v>0</v>
      </c>
      <c r="G19" s="22">
        <v>0</v>
      </c>
      <c r="H19" s="22">
        <v>0</v>
      </c>
    </row>
    <row r="20" spans="1:8" x14ac:dyDescent="0.25">
      <c r="A20" s="111" t="s">
        <v>29</v>
      </c>
      <c r="B20" s="112"/>
      <c r="C20" s="112"/>
      <c r="D20" s="112"/>
      <c r="E20" s="112"/>
      <c r="F20" s="22">
        <v>0</v>
      </c>
      <c r="G20" s="22">
        <v>0</v>
      </c>
      <c r="H20" s="22">
        <v>0</v>
      </c>
    </row>
    <row r="21" spans="1:8" x14ac:dyDescent="0.25">
      <c r="A21" s="122" t="s">
        <v>2</v>
      </c>
      <c r="B21" s="117"/>
      <c r="C21" s="117"/>
      <c r="D21" s="117"/>
      <c r="E21" s="117"/>
      <c r="F21" s="21">
        <v>0</v>
      </c>
      <c r="G21" s="21">
        <v>0</v>
      </c>
      <c r="H21" s="21">
        <v>0</v>
      </c>
    </row>
    <row r="22" spans="1:8" x14ac:dyDescent="0.25">
      <c r="A22" s="122" t="s">
        <v>33</v>
      </c>
      <c r="B22" s="117"/>
      <c r="C22" s="117"/>
      <c r="D22" s="117"/>
      <c r="E22" s="117"/>
      <c r="F22" s="21">
        <v>0</v>
      </c>
      <c r="G22" s="21">
        <v>0</v>
      </c>
      <c r="H22" s="21">
        <v>0</v>
      </c>
    </row>
    <row r="23" spans="1:8" ht="18" x14ac:dyDescent="0.25">
      <c r="A23" s="14"/>
      <c r="B23" s="15"/>
      <c r="C23" s="15"/>
      <c r="D23" s="15"/>
      <c r="E23" s="15"/>
      <c r="F23" s="15"/>
      <c r="G23" s="16"/>
      <c r="H23" s="16"/>
    </row>
    <row r="24" spans="1:8" ht="15.75" x14ac:dyDescent="0.25">
      <c r="A24" s="113" t="s">
        <v>34</v>
      </c>
      <c r="B24" s="115"/>
      <c r="C24" s="115"/>
      <c r="D24" s="115"/>
      <c r="E24" s="115"/>
      <c r="F24" s="115"/>
      <c r="G24" s="115"/>
      <c r="H24" s="115"/>
    </row>
    <row r="25" spans="1:8" ht="15.75" x14ac:dyDescent="0.25">
      <c r="A25" s="25"/>
      <c r="B25" s="26"/>
      <c r="C25" s="26"/>
      <c r="D25" s="26"/>
      <c r="E25" s="26"/>
      <c r="F25" s="26"/>
      <c r="G25" s="26"/>
      <c r="H25" s="26"/>
    </row>
    <row r="26" spans="1:8" x14ac:dyDescent="0.25">
      <c r="A26" s="17"/>
      <c r="B26" s="18"/>
      <c r="C26" s="18"/>
      <c r="D26" s="19"/>
      <c r="E26" s="20"/>
      <c r="F26" s="3" t="s">
        <v>112</v>
      </c>
      <c r="G26" s="3" t="s">
        <v>40</v>
      </c>
      <c r="H26" s="3" t="s">
        <v>113</v>
      </c>
    </row>
    <row r="27" spans="1:8" ht="15" customHeight="1" x14ac:dyDescent="0.25">
      <c r="A27" s="125" t="s">
        <v>35</v>
      </c>
      <c r="B27" s="126"/>
      <c r="C27" s="126"/>
      <c r="D27" s="126"/>
      <c r="E27" s="127"/>
      <c r="F27" s="28">
        <v>0</v>
      </c>
      <c r="G27" s="28">
        <v>0</v>
      </c>
      <c r="H27" s="28">
        <v>0</v>
      </c>
    </row>
    <row r="28" spans="1:8" ht="15" customHeight="1" x14ac:dyDescent="0.25">
      <c r="A28" s="122" t="s">
        <v>36</v>
      </c>
      <c r="B28" s="117"/>
      <c r="C28" s="117"/>
      <c r="D28" s="117"/>
      <c r="E28" s="117"/>
      <c r="F28" s="28">
        <v>0</v>
      </c>
      <c r="G28" s="28">
        <v>3386.48</v>
      </c>
      <c r="H28" s="28">
        <v>3386.48</v>
      </c>
    </row>
    <row r="29" spans="1:8" ht="45" customHeight="1" x14ac:dyDescent="0.25">
      <c r="A29" s="116" t="s">
        <v>37</v>
      </c>
      <c r="B29" s="128"/>
      <c r="C29" s="128"/>
      <c r="D29" s="128"/>
      <c r="E29" s="129"/>
      <c r="F29" s="29">
        <v>0</v>
      </c>
      <c r="G29" s="29">
        <v>0</v>
      </c>
      <c r="H29" s="29">
        <v>0</v>
      </c>
    </row>
    <row r="30" spans="1:8" ht="15.75" x14ac:dyDescent="0.25">
      <c r="A30" s="30"/>
      <c r="B30" s="31"/>
      <c r="C30" s="31"/>
      <c r="D30" s="31"/>
      <c r="E30" s="31"/>
      <c r="F30" s="31"/>
      <c r="G30" s="31"/>
      <c r="H30" s="31"/>
    </row>
    <row r="31" spans="1:8" ht="15.75" x14ac:dyDescent="0.25">
      <c r="A31" s="130" t="s">
        <v>31</v>
      </c>
      <c r="B31" s="130"/>
      <c r="C31" s="130"/>
      <c r="D31" s="130"/>
      <c r="E31" s="130"/>
      <c r="F31" s="130"/>
      <c r="G31" s="130"/>
      <c r="H31" s="130"/>
    </row>
    <row r="32" spans="1:8" ht="18" x14ac:dyDescent="0.25">
      <c r="A32" s="32"/>
      <c r="B32" s="33"/>
      <c r="C32" s="33"/>
      <c r="D32" s="33"/>
      <c r="E32" s="33"/>
      <c r="F32" s="33"/>
      <c r="G32" s="34"/>
      <c r="H32" s="34"/>
    </row>
    <row r="33" spans="1:8" x14ac:dyDescent="0.25">
      <c r="A33" s="35"/>
      <c r="B33" s="36"/>
      <c r="C33" s="36"/>
      <c r="D33" s="37"/>
      <c r="E33" s="38"/>
      <c r="F33" s="3" t="s">
        <v>112</v>
      </c>
      <c r="G33" s="3" t="s">
        <v>40</v>
      </c>
      <c r="H33" s="3" t="s">
        <v>113</v>
      </c>
    </row>
    <row r="34" spans="1:8" x14ac:dyDescent="0.25">
      <c r="A34" s="125" t="s">
        <v>35</v>
      </c>
      <c r="B34" s="126"/>
      <c r="C34" s="126"/>
      <c r="D34" s="126"/>
      <c r="E34" s="127"/>
      <c r="F34" s="28">
        <v>0</v>
      </c>
      <c r="G34" s="28">
        <f>F37</f>
        <v>0</v>
      </c>
      <c r="H34" s="28">
        <f>G37</f>
        <v>0</v>
      </c>
    </row>
    <row r="35" spans="1:8" ht="28.5" customHeight="1" x14ac:dyDescent="0.25">
      <c r="A35" s="125" t="s">
        <v>38</v>
      </c>
      <c r="B35" s="126"/>
      <c r="C35" s="126"/>
      <c r="D35" s="126"/>
      <c r="E35" s="127"/>
      <c r="F35" s="28">
        <v>0</v>
      </c>
      <c r="G35" s="28">
        <v>0</v>
      </c>
      <c r="H35" s="28">
        <v>0</v>
      </c>
    </row>
    <row r="36" spans="1:8" x14ac:dyDescent="0.25">
      <c r="A36" s="125" t="s">
        <v>39</v>
      </c>
      <c r="B36" s="131"/>
      <c r="C36" s="131"/>
      <c r="D36" s="131"/>
      <c r="E36" s="132"/>
      <c r="F36" s="28">
        <v>0</v>
      </c>
      <c r="G36" s="28">
        <v>0</v>
      </c>
      <c r="H36" s="28">
        <v>0</v>
      </c>
    </row>
    <row r="37" spans="1:8" ht="15" customHeight="1" x14ac:dyDescent="0.25">
      <c r="A37" s="122" t="s">
        <v>36</v>
      </c>
      <c r="B37" s="117"/>
      <c r="C37" s="117"/>
      <c r="D37" s="117"/>
      <c r="E37" s="117"/>
      <c r="F37" s="23">
        <f t="shared" ref="F37:H37" si="0">F34-F35+F36</f>
        <v>0</v>
      </c>
      <c r="G37" s="23">
        <f t="shared" si="0"/>
        <v>0</v>
      </c>
      <c r="H37" s="23">
        <f t="shared" si="0"/>
        <v>0</v>
      </c>
    </row>
    <row r="38" spans="1:8" ht="17.25" customHeight="1" x14ac:dyDescent="0.25"/>
    <row r="39" spans="1:8" x14ac:dyDescent="0.25">
      <c r="A39" s="123"/>
      <c r="B39" s="124"/>
      <c r="C39" s="124"/>
      <c r="D39" s="124"/>
      <c r="E39" s="124"/>
      <c r="F39" s="124"/>
      <c r="G39" s="124"/>
      <c r="H39" s="124"/>
    </row>
    <row r="40" spans="1:8" ht="9" customHeight="1" x14ac:dyDescent="0.25"/>
  </sheetData>
  <mergeCells count="24">
    <mergeCell ref="A39:H39"/>
    <mergeCell ref="A21:E21"/>
    <mergeCell ref="A22:E22"/>
    <mergeCell ref="A24:H24"/>
    <mergeCell ref="A27:E27"/>
    <mergeCell ref="A28:E28"/>
    <mergeCell ref="A29:E29"/>
    <mergeCell ref="A31:H31"/>
    <mergeCell ref="A34:E34"/>
    <mergeCell ref="A35:E35"/>
    <mergeCell ref="A36:E36"/>
    <mergeCell ref="A37:E37"/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workbookViewId="0">
      <selection activeCell="C24" sqref="C2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5.28515625" customWidth="1"/>
    <col min="4" max="4" width="56.42578125" customWidth="1"/>
    <col min="5" max="5" width="23.42578125" customWidth="1"/>
    <col min="6" max="6" width="20.85546875" customWidth="1"/>
  </cols>
  <sheetData>
    <row r="1" spans="1:6" ht="87" customHeight="1" x14ac:dyDescent="0.25">
      <c r="A1" s="113" t="s">
        <v>115</v>
      </c>
      <c r="B1" s="113"/>
      <c r="C1" s="113"/>
      <c r="D1" s="113"/>
    </row>
    <row r="2" spans="1:6" ht="18" customHeight="1" x14ac:dyDescent="0.25">
      <c r="A2" s="4"/>
      <c r="B2" s="4"/>
      <c r="C2" s="4"/>
      <c r="D2" s="4"/>
    </row>
    <row r="3" spans="1:6" ht="15.75" customHeight="1" x14ac:dyDescent="0.25">
      <c r="A3" s="113" t="s">
        <v>105</v>
      </c>
      <c r="B3" s="113"/>
      <c r="C3" s="113"/>
      <c r="D3" s="113"/>
    </row>
    <row r="4" spans="1:6" ht="18" x14ac:dyDescent="0.25">
      <c r="A4" s="4"/>
      <c r="B4" s="4"/>
      <c r="C4" s="4"/>
      <c r="D4" s="5"/>
    </row>
    <row r="5" spans="1:6" ht="18" customHeight="1" x14ac:dyDescent="0.25">
      <c r="A5" s="113" t="s">
        <v>106</v>
      </c>
      <c r="B5" s="113"/>
      <c r="C5" s="113"/>
      <c r="D5" s="113"/>
    </row>
    <row r="6" spans="1:6" ht="18" x14ac:dyDescent="0.25">
      <c r="A6" s="4"/>
      <c r="B6" s="4"/>
      <c r="C6" s="4"/>
      <c r="D6" s="5"/>
    </row>
    <row r="7" spans="1:6" ht="15.75" customHeight="1" x14ac:dyDescent="0.25">
      <c r="A7" s="113" t="s">
        <v>107</v>
      </c>
      <c r="B7" s="113"/>
      <c r="C7" s="113"/>
      <c r="D7" s="113"/>
    </row>
    <row r="8" spans="1:6" ht="18" x14ac:dyDescent="0.25">
      <c r="A8" s="4"/>
      <c r="B8" s="4"/>
      <c r="C8" s="4"/>
      <c r="D8" s="5"/>
    </row>
    <row r="9" spans="1:6" ht="25.5" x14ac:dyDescent="0.25">
      <c r="A9" s="69" t="s">
        <v>5</v>
      </c>
      <c r="B9" s="70" t="s">
        <v>6</v>
      </c>
      <c r="C9" s="70" t="s">
        <v>3</v>
      </c>
      <c r="D9" s="69" t="s">
        <v>114</v>
      </c>
      <c r="E9" s="13" t="s">
        <v>40</v>
      </c>
      <c r="F9" s="13" t="s">
        <v>113</v>
      </c>
    </row>
    <row r="10" spans="1:6" x14ac:dyDescent="0.25">
      <c r="A10" s="71"/>
      <c r="B10" s="72"/>
      <c r="C10" s="73" t="s">
        <v>0</v>
      </c>
      <c r="D10" s="85">
        <f>D12+D13+D14+D15</f>
        <v>1507766.4</v>
      </c>
      <c r="E10" s="86">
        <f t="shared" ref="E10:E16" si="0">F10-D10</f>
        <v>76267.199999999953</v>
      </c>
      <c r="F10" s="86">
        <f>F12+F13+F14+F15+F16</f>
        <v>1584033.5999999999</v>
      </c>
    </row>
    <row r="11" spans="1:6" ht="15.75" customHeight="1" x14ac:dyDescent="0.25">
      <c r="A11" s="74">
        <v>6</v>
      </c>
      <c r="B11" s="74"/>
      <c r="C11" s="74" t="s">
        <v>7</v>
      </c>
      <c r="D11" s="87">
        <v>1507766.4</v>
      </c>
      <c r="E11" s="87">
        <f t="shared" si="0"/>
        <v>76267.200000000186</v>
      </c>
      <c r="F11" s="87">
        <v>1584033.6</v>
      </c>
    </row>
    <row r="12" spans="1:6" ht="38.25" x14ac:dyDescent="0.25">
      <c r="A12" s="74"/>
      <c r="B12" s="75">
        <v>63</v>
      </c>
      <c r="C12" s="75" t="s">
        <v>21</v>
      </c>
      <c r="D12" s="87">
        <v>1216751.7</v>
      </c>
      <c r="E12" s="87">
        <f t="shared" si="0"/>
        <v>46280.590000000084</v>
      </c>
      <c r="F12" s="87">
        <v>1263032.29</v>
      </c>
    </row>
    <row r="13" spans="1:6" ht="63.75" x14ac:dyDescent="0.25">
      <c r="A13" s="74"/>
      <c r="B13" s="75">
        <v>65</v>
      </c>
      <c r="C13" s="75" t="s">
        <v>103</v>
      </c>
      <c r="D13" s="87">
        <v>500</v>
      </c>
      <c r="E13" s="87">
        <f t="shared" si="0"/>
        <v>-240</v>
      </c>
      <c r="F13" s="87">
        <v>260</v>
      </c>
    </row>
    <row r="14" spans="1:6" ht="38.25" x14ac:dyDescent="0.25">
      <c r="A14" s="74"/>
      <c r="B14" s="75">
        <v>66</v>
      </c>
      <c r="C14" s="75" t="s">
        <v>104</v>
      </c>
      <c r="D14" s="87">
        <v>3248.17</v>
      </c>
      <c r="E14" s="87">
        <f t="shared" si="0"/>
        <v>356</v>
      </c>
      <c r="F14" s="87">
        <v>3604.17</v>
      </c>
    </row>
    <row r="15" spans="1:6" ht="38.25" x14ac:dyDescent="0.25">
      <c r="A15" s="9"/>
      <c r="B15" s="9">
        <v>67</v>
      </c>
      <c r="C15" s="75" t="s">
        <v>22</v>
      </c>
      <c r="D15" s="87">
        <v>287266.53000000003</v>
      </c>
      <c r="E15" s="87">
        <f t="shared" si="0"/>
        <v>26484.129999999946</v>
      </c>
      <c r="F15" s="87">
        <v>313750.65999999997</v>
      </c>
    </row>
    <row r="16" spans="1:6" x14ac:dyDescent="0.25">
      <c r="A16" s="94">
        <v>9</v>
      </c>
      <c r="B16" s="9">
        <v>92</v>
      </c>
      <c r="C16" s="75" t="s">
        <v>118</v>
      </c>
      <c r="D16" s="87">
        <v>0</v>
      </c>
      <c r="E16" s="87">
        <f t="shared" si="0"/>
        <v>3386.48</v>
      </c>
      <c r="F16" s="87">
        <v>3386.48</v>
      </c>
    </row>
    <row r="17" spans="1:6" ht="26.25" customHeight="1" x14ac:dyDescent="0.25">
      <c r="A17" s="76"/>
      <c r="B17" s="76"/>
      <c r="C17" s="77"/>
      <c r="D17" s="78"/>
      <c r="E17" s="79"/>
      <c r="F17" s="79"/>
    </row>
    <row r="18" spans="1:6" ht="15.75" x14ac:dyDescent="0.25">
      <c r="A18" s="113" t="s">
        <v>41</v>
      </c>
      <c r="B18" s="133"/>
      <c r="C18" s="133"/>
      <c r="D18" s="133"/>
    </row>
    <row r="19" spans="1:6" ht="18" x14ac:dyDescent="0.25">
      <c r="A19" s="4"/>
      <c r="B19" s="4"/>
      <c r="C19" s="4"/>
      <c r="D19" s="5"/>
    </row>
    <row r="20" spans="1:6" ht="25.5" x14ac:dyDescent="0.25">
      <c r="A20" s="69" t="s">
        <v>5</v>
      </c>
      <c r="B20" s="70" t="s">
        <v>6</v>
      </c>
      <c r="C20" s="70" t="s">
        <v>8</v>
      </c>
      <c r="D20" s="69" t="s">
        <v>114</v>
      </c>
      <c r="E20" s="69" t="s">
        <v>40</v>
      </c>
      <c r="F20" s="69" t="s">
        <v>113</v>
      </c>
    </row>
    <row r="21" spans="1:6" x14ac:dyDescent="0.25">
      <c r="A21" s="71"/>
      <c r="B21" s="72"/>
      <c r="C21" s="73" t="s">
        <v>1</v>
      </c>
      <c r="D21" s="88">
        <f>D22+D26</f>
        <v>1507766.4</v>
      </c>
      <c r="E21" s="88">
        <f t="shared" ref="E21:E28" si="1">F21-D21</f>
        <v>76267.200000000186</v>
      </c>
      <c r="F21" s="83">
        <f>F23+F24+F25+F26</f>
        <v>1584033.6</v>
      </c>
    </row>
    <row r="22" spans="1:6" ht="15.75" customHeight="1" x14ac:dyDescent="0.25">
      <c r="A22" s="74">
        <v>3</v>
      </c>
      <c r="B22" s="74"/>
      <c r="C22" s="74" t="s">
        <v>9</v>
      </c>
      <c r="D22" s="89">
        <v>1485499.72</v>
      </c>
      <c r="E22" s="84">
        <f t="shared" si="1"/>
        <v>73160.290000000037</v>
      </c>
      <c r="F22" s="84">
        <v>1558660.01</v>
      </c>
    </row>
    <row r="23" spans="1:6" ht="15.75" customHeight="1" x14ac:dyDescent="0.25">
      <c r="A23" s="74"/>
      <c r="B23" s="75">
        <v>31</v>
      </c>
      <c r="C23" s="75" t="s">
        <v>10</v>
      </c>
      <c r="D23" s="84">
        <v>1077810.3899999999</v>
      </c>
      <c r="E23" s="84">
        <f t="shared" si="1"/>
        <v>67446.210000000196</v>
      </c>
      <c r="F23" s="84">
        <v>1145256.6000000001</v>
      </c>
    </row>
    <row r="24" spans="1:6" x14ac:dyDescent="0.25">
      <c r="A24" s="9"/>
      <c r="B24" s="9">
        <v>32</v>
      </c>
      <c r="C24" s="9" t="s">
        <v>18</v>
      </c>
      <c r="D24" s="84">
        <v>407689.33</v>
      </c>
      <c r="E24" s="84">
        <f t="shared" si="1"/>
        <v>5714.0799999999581</v>
      </c>
      <c r="F24" s="84">
        <v>413403.41</v>
      </c>
    </row>
    <row r="25" spans="1:6" x14ac:dyDescent="0.25">
      <c r="A25" s="9"/>
      <c r="B25" s="9">
        <v>38</v>
      </c>
      <c r="C25" s="9" t="s">
        <v>108</v>
      </c>
      <c r="D25" s="84">
        <v>0</v>
      </c>
      <c r="E25" s="84">
        <f t="shared" si="1"/>
        <v>0</v>
      </c>
      <c r="F25" s="84">
        <v>0</v>
      </c>
    </row>
    <row r="26" spans="1:6" ht="25.5" x14ac:dyDescent="0.25">
      <c r="A26" s="10">
        <v>4</v>
      </c>
      <c r="B26" s="80"/>
      <c r="C26" s="81" t="s">
        <v>11</v>
      </c>
      <c r="D26" s="89">
        <f>D27+D28</f>
        <v>22266.68</v>
      </c>
      <c r="E26" s="89">
        <f t="shared" si="1"/>
        <v>3106.91</v>
      </c>
      <c r="F26" s="89">
        <v>25373.59</v>
      </c>
    </row>
    <row r="27" spans="1:6" ht="38.25" x14ac:dyDescent="0.25">
      <c r="A27" s="75"/>
      <c r="B27" s="75">
        <v>42</v>
      </c>
      <c r="C27" s="82" t="s">
        <v>23</v>
      </c>
      <c r="D27" s="84">
        <v>18445.419999999998</v>
      </c>
      <c r="E27" s="84">
        <f t="shared" si="1"/>
        <v>6928.1700000000019</v>
      </c>
      <c r="F27" s="84">
        <v>25373.59</v>
      </c>
    </row>
    <row r="28" spans="1:6" ht="25.5" x14ac:dyDescent="0.25">
      <c r="A28" s="75"/>
      <c r="B28" s="75">
        <v>45</v>
      </c>
      <c r="C28" s="82" t="s">
        <v>74</v>
      </c>
      <c r="D28" s="84">
        <v>3821.26</v>
      </c>
      <c r="E28" s="84">
        <f t="shared" si="1"/>
        <v>-3821.26</v>
      </c>
      <c r="F28" s="84">
        <v>0</v>
      </c>
    </row>
  </sheetData>
  <mergeCells count="5">
    <mergeCell ref="A18:D18"/>
    <mergeCell ref="A1:D1"/>
    <mergeCell ref="A3:D3"/>
    <mergeCell ref="A5:D5"/>
    <mergeCell ref="A7:D7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workbookViewId="0">
      <selection activeCell="C19" sqref="C19"/>
    </sheetView>
  </sheetViews>
  <sheetFormatPr defaultRowHeight="15" x14ac:dyDescent="0.25"/>
  <cols>
    <col min="1" max="1" width="32.85546875" customWidth="1"/>
    <col min="2" max="2" width="25.28515625" customWidth="1"/>
    <col min="3" max="3" width="49" customWidth="1"/>
    <col min="4" max="4" width="25.28515625" customWidth="1"/>
    <col min="7" max="8" width="9.140625" customWidth="1"/>
  </cols>
  <sheetData>
    <row r="1" spans="1:4" ht="42" customHeight="1" x14ac:dyDescent="0.25">
      <c r="A1" s="113" t="s">
        <v>115</v>
      </c>
      <c r="B1" s="113"/>
      <c r="C1" s="113"/>
      <c r="D1" s="113"/>
    </row>
    <row r="2" spans="1:4" ht="18" customHeight="1" x14ac:dyDescent="0.25">
      <c r="A2" s="4"/>
      <c r="B2" s="4"/>
      <c r="C2" s="4"/>
      <c r="D2" s="4"/>
    </row>
    <row r="3" spans="1:4" ht="15.75" customHeight="1" x14ac:dyDescent="0.25">
      <c r="A3" s="113" t="s">
        <v>15</v>
      </c>
      <c r="B3" s="113"/>
      <c r="C3" s="113"/>
      <c r="D3" s="113"/>
    </row>
    <row r="4" spans="1:4" ht="18" x14ac:dyDescent="0.25">
      <c r="B4" s="4"/>
      <c r="C4" s="4"/>
      <c r="D4" s="5"/>
    </row>
    <row r="5" spans="1:4" ht="18" customHeight="1" x14ac:dyDescent="0.25">
      <c r="A5" s="113" t="s">
        <v>4</v>
      </c>
      <c r="B5" s="113"/>
      <c r="C5" s="113"/>
      <c r="D5" s="113"/>
    </row>
    <row r="6" spans="1:4" ht="18" x14ac:dyDescent="0.25">
      <c r="A6" s="4"/>
      <c r="B6" s="4"/>
      <c r="C6" s="4"/>
      <c r="D6" s="5"/>
    </row>
    <row r="7" spans="1:4" ht="15.75" customHeight="1" x14ac:dyDescent="0.25">
      <c r="A7" s="113" t="s">
        <v>43</v>
      </c>
      <c r="B7" s="113"/>
      <c r="C7" s="113"/>
      <c r="D7" s="113"/>
    </row>
    <row r="8" spans="1:4" ht="18" x14ac:dyDescent="0.25">
      <c r="A8" s="4"/>
      <c r="B8" s="4"/>
      <c r="C8" s="4"/>
      <c r="D8" s="5"/>
    </row>
    <row r="9" spans="1:4" x14ac:dyDescent="0.25">
      <c r="A9" s="13" t="s">
        <v>30</v>
      </c>
      <c r="B9" s="13" t="s">
        <v>112</v>
      </c>
      <c r="C9" s="13" t="s">
        <v>40</v>
      </c>
      <c r="D9" s="13" t="s">
        <v>113</v>
      </c>
    </row>
    <row r="10" spans="1:4" x14ac:dyDescent="0.25">
      <c r="A10" s="64" t="s">
        <v>0</v>
      </c>
      <c r="B10" s="83">
        <f>B11+B13+B14+B15+B17+B18+B19+B20+B21</f>
        <v>1507766.4</v>
      </c>
      <c r="C10" s="90">
        <f t="shared" ref="C10:C21" si="0">D10-B10</f>
        <v>76267.200000000186</v>
      </c>
      <c r="D10" s="90">
        <f>D11+D12+D13+D14+D15+D16+D17+D18+D19+D20+D21</f>
        <v>1584033.6</v>
      </c>
    </row>
    <row r="11" spans="1:4" x14ac:dyDescent="0.25">
      <c r="A11" s="65" t="s">
        <v>94</v>
      </c>
      <c r="B11" s="84">
        <v>5412.45</v>
      </c>
      <c r="C11" s="91">
        <f t="shared" si="0"/>
        <v>3057.0000000000009</v>
      </c>
      <c r="D11" s="91">
        <v>8469.4500000000007</v>
      </c>
    </row>
    <row r="12" spans="1:4" x14ac:dyDescent="0.25">
      <c r="A12" s="65" t="s">
        <v>116</v>
      </c>
      <c r="B12" s="84">
        <v>0</v>
      </c>
      <c r="C12" s="91">
        <f t="shared" si="0"/>
        <v>15005.89</v>
      </c>
      <c r="D12" s="91">
        <v>15005.89</v>
      </c>
    </row>
    <row r="13" spans="1:4" x14ac:dyDescent="0.25">
      <c r="A13" s="65" t="s">
        <v>100</v>
      </c>
      <c r="B13" s="84">
        <v>2310.9299999999998</v>
      </c>
      <c r="C13" s="91">
        <f t="shared" si="0"/>
        <v>-2310.9299999999998</v>
      </c>
      <c r="D13" s="91">
        <v>0</v>
      </c>
    </row>
    <row r="14" spans="1:4" x14ac:dyDescent="0.25">
      <c r="A14" s="65" t="s">
        <v>42</v>
      </c>
      <c r="B14" s="84">
        <v>3198.17</v>
      </c>
      <c r="C14" s="91">
        <f t="shared" si="0"/>
        <v>356</v>
      </c>
      <c r="D14" s="91">
        <v>3554.17</v>
      </c>
    </row>
    <row r="15" spans="1:4" x14ac:dyDescent="0.25">
      <c r="A15" s="67" t="s">
        <v>95</v>
      </c>
      <c r="B15" s="84">
        <v>500</v>
      </c>
      <c r="C15" s="91">
        <f t="shared" si="0"/>
        <v>-240</v>
      </c>
      <c r="D15" s="91">
        <v>260</v>
      </c>
    </row>
    <row r="16" spans="1:4" x14ac:dyDescent="0.25">
      <c r="A16" s="68" t="s">
        <v>101</v>
      </c>
      <c r="B16" s="84">
        <v>0</v>
      </c>
      <c r="C16" s="91">
        <f t="shared" si="0"/>
        <v>3386.48</v>
      </c>
      <c r="D16" s="91">
        <v>3386.48</v>
      </c>
    </row>
    <row r="17" spans="1:4" ht="25.5" x14ac:dyDescent="0.25">
      <c r="A17" s="66" t="s">
        <v>102</v>
      </c>
      <c r="B17" s="84">
        <v>279543.15000000002</v>
      </c>
      <c r="C17" s="91">
        <f t="shared" si="0"/>
        <v>10732.169999999984</v>
      </c>
      <c r="D17" s="91">
        <v>290275.32</v>
      </c>
    </row>
    <row r="18" spans="1:4" x14ac:dyDescent="0.25">
      <c r="A18" s="65" t="s">
        <v>96</v>
      </c>
      <c r="B18" s="84">
        <v>1185954.31</v>
      </c>
      <c r="C18" s="91">
        <f t="shared" si="0"/>
        <v>70093.75</v>
      </c>
      <c r="D18" s="91">
        <v>1256048.06</v>
      </c>
    </row>
    <row r="19" spans="1:4" x14ac:dyDescent="0.25">
      <c r="A19" s="66" t="s">
        <v>97</v>
      </c>
      <c r="B19" s="84">
        <v>4821.26</v>
      </c>
      <c r="C19" s="91">
        <f t="shared" si="0"/>
        <v>-4821.26</v>
      </c>
      <c r="D19" s="91">
        <v>0</v>
      </c>
    </row>
    <row r="20" spans="1:4" x14ac:dyDescent="0.25">
      <c r="A20" s="66" t="s">
        <v>98</v>
      </c>
      <c r="B20" s="84">
        <v>25976.13</v>
      </c>
      <c r="C20" s="91">
        <f t="shared" si="0"/>
        <v>-18991.900000000001</v>
      </c>
      <c r="D20" s="91">
        <v>6984.23</v>
      </c>
    </row>
    <row r="21" spans="1:4" x14ac:dyDescent="0.25">
      <c r="A21" s="66" t="s">
        <v>99</v>
      </c>
      <c r="B21" s="84">
        <v>50</v>
      </c>
      <c r="C21" s="91">
        <f t="shared" si="0"/>
        <v>0</v>
      </c>
      <c r="D21" s="91">
        <v>50</v>
      </c>
    </row>
    <row r="24" spans="1:4" ht="15.75" customHeight="1" x14ac:dyDescent="0.25">
      <c r="A24" s="113" t="s">
        <v>44</v>
      </c>
      <c r="B24" s="113"/>
      <c r="C24" s="113"/>
      <c r="D24" s="113"/>
    </row>
    <row r="25" spans="1:4" ht="18" x14ac:dyDescent="0.25">
      <c r="A25" s="4"/>
      <c r="B25" s="4"/>
      <c r="C25" s="4"/>
      <c r="D25" s="5"/>
    </row>
    <row r="26" spans="1:4" x14ac:dyDescent="0.25">
      <c r="A26" s="13" t="s">
        <v>30</v>
      </c>
      <c r="B26" s="13" t="s">
        <v>112</v>
      </c>
      <c r="C26" s="13" t="s">
        <v>40</v>
      </c>
      <c r="D26" s="13" t="s">
        <v>113</v>
      </c>
    </row>
    <row r="27" spans="1:4" x14ac:dyDescent="0.25">
      <c r="A27" s="64" t="s">
        <v>1</v>
      </c>
      <c r="B27" s="83">
        <f>B28+B30+B31+B32+B33+B34+B35+B36+B37+B38</f>
        <v>1507766.4</v>
      </c>
      <c r="C27" s="90">
        <f>D27-B27</f>
        <v>76267.200000000186</v>
      </c>
      <c r="D27" s="83">
        <v>1584033.6</v>
      </c>
    </row>
    <row r="28" spans="1:4" x14ac:dyDescent="0.25">
      <c r="A28" s="65" t="s">
        <v>94</v>
      </c>
      <c r="B28" s="84">
        <v>5412.45</v>
      </c>
      <c r="C28" s="91">
        <f>D28-B28</f>
        <v>3057.0000000000009</v>
      </c>
      <c r="D28" s="84">
        <v>8469.4500000000007</v>
      </c>
    </row>
    <row r="29" spans="1:4" x14ac:dyDescent="0.25">
      <c r="A29" s="65" t="s">
        <v>117</v>
      </c>
      <c r="B29" s="84">
        <v>0</v>
      </c>
      <c r="C29" s="91">
        <v>15005.89</v>
      </c>
      <c r="D29" s="84">
        <v>15005.89</v>
      </c>
    </row>
    <row r="30" spans="1:4" x14ac:dyDescent="0.25">
      <c r="A30" s="65" t="s">
        <v>100</v>
      </c>
      <c r="B30" s="84">
        <v>2310.9299999999998</v>
      </c>
      <c r="C30" s="91">
        <f>D30-B30</f>
        <v>-2310.9299999999998</v>
      </c>
      <c r="D30" s="84">
        <v>0</v>
      </c>
    </row>
    <row r="31" spans="1:4" x14ac:dyDescent="0.25">
      <c r="A31" s="65" t="s">
        <v>42</v>
      </c>
      <c r="B31" s="84">
        <v>3198.17</v>
      </c>
      <c r="C31" s="91">
        <f>D31-B31</f>
        <v>356</v>
      </c>
      <c r="D31" s="84">
        <v>3554.17</v>
      </c>
    </row>
    <row r="32" spans="1:4" x14ac:dyDescent="0.25">
      <c r="A32" s="67" t="s">
        <v>95</v>
      </c>
      <c r="B32" s="84">
        <v>500</v>
      </c>
      <c r="C32" s="91">
        <f>D32-B32</f>
        <v>-240</v>
      </c>
      <c r="D32" s="84">
        <v>260</v>
      </c>
    </row>
    <row r="33" spans="1:4" x14ac:dyDescent="0.25">
      <c r="A33" s="68" t="s">
        <v>101</v>
      </c>
      <c r="B33" s="84">
        <v>0</v>
      </c>
      <c r="C33" s="91">
        <v>3386.48</v>
      </c>
      <c r="D33" s="84">
        <v>3386.48</v>
      </c>
    </row>
    <row r="34" spans="1:4" ht="25.5" x14ac:dyDescent="0.25">
      <c r="A34" s="66" t="s">
        <v>102</v>
      </c>
      <c r="B34" s="84">
        <v>279543.15000000002</v>
      </c>
      <c r="C34" s="91">
        <f>D34-B34</f>
        <v>10732.169999999984</v>
      </c>
      <c r="D34" s="84">
        <v>290275.32</v>
      </c>
    </row>
    <row r="35" spans="1:4" x14ac:dyDescent="0.25">
      <c r="A35" s="65" t="s">
        <v>96</v>
      </c>
      <c r="B35" s="84">
        <v>1185954.31</v>
      </c>
      <c r="C35" s="91">
        <f>D35-B35</f>
        <v>70093.75</v>
      </c>
      <c r="D35" s="84">
        <v>1256048.06</v>
      </c>
    </row>
    <row r="36" spans="1:4" x14ac:dyDescent="0.25">
      <c r="A36" s="66" t="s">
        <v>97</v>
      </c>
      <c r="B36" s="84">
        <v>4821.26</v>
      </c>
      <c r="C36" s="91">
        <f>D36-B36</f>
        <v>-4821.26</v>
      </c>
      <c r="D36" s="84">
        <v>0</v>
      </c>
    </row>
    <row r="37" spans="1:4" x14ac:dyDescent="0.25">
      <c r="A37" s="66" t="s">
        <v>98</v>
      </c>
      <c r="B37" s="84">
        <v>25976.13</v>
      </c>
      <c r="C37" s="91">
        <f>D37-B37</f>
        <v>-18991.900000000001</v>
      </c>
      <c r="D37" s="84">
        <v>6984.23</v>
      </c>
    </row>
    <row r="38" spans="1:4" x14ac:dyDescent="0.25">
      <c r="A38" s="66" t="s">
        <v>99</v>
      </c>
      <c r="B38" s="84">
        <v>50</v>
      </c>
      <c r="C38" s="91">
        <f>D38-B38</f>
        <v>0</v>
      </c>
      <c r="D38" s="84">
        <v>50</v>
      </c>
    </row>
  </sheetData>
  <mergeCells count="5">
    <mergeCell ref="A24:D24"/>
    <mergeCell ref="A1:D1"/>
    <mergeCell ref="A3:D3"/>
    <mergeCell ref="A5:D5"/>
    <mergeCell ref="A7:D7"/>
  </mergeCells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workbookViewId="0">
      <selection sqref="A1:D1"/>
    </sheetView>
  </sheetViews>
  <sheetFormatPr defaultRowHeight="15" x14ac:dyDescent="0.25"/>
  <cols>
    <col min="1" max="1" width="37.7109375" customWidth="1"/>
    <col min="2" max="2" width="50.42578125" customWidth="1"/>
    <col min="3" max="3" width="46.7109375" customWidth="1"/>
    <col min="4" max="4" width="46.85546875" customWidth="1"/>
  </cols>
  <sheetData>
    <row r="1" spans="1:4" ht="42" customHeight="1" x14ac:dyDescent="0.25">
      <c r="A1" s="113" t="s">
        <v>115</v>
      </c>
      <c r="B1" s="113"/>
      <c r="C1" s="113"/>
      <c r="D1" s="113"/>
    </row>
    <row r="2" spans="1:4" ht="18" customHeight="1" x14ac:dyDescent="0.25">
      <c r="A2" s="4"/>
      <c r="B2" s="4"/>
      <c r="C2" s="4"/>
      <c r="D2" s="4"/>
    </row>
    <row r="3" spans="1:4" ht="15.75" x14ac:dyDescent="0.25">
      <c r="A3" s="113" t="s">
        <v>15</v>
      </c>
      <c r="B3" s="113"/>
      <c r="C3" s="113"/>
      <c r="D3" s="114"/>
    </row>
    <row r="4" spans="1:4" ht="18" x14ac:dyDescent="0.25">
      <c r="A4" s="4"/>
      <c r="B4" s="4"/>
      <c r="C4" s="4"/>
      <c r="D4" s="5"/>
    </row>
    <row r="5" spans="1:4" ht="18" customHeight="1" x14ac:dyDescent="0.25">
      <c r="A5" s="113" t="s">
        <v>4</v>
      </c>
      <c r="B5" s="115"/>
      <c r="C5" s="115"/>
      <c r="D5" s="115"/>
    </row>
    <row r="6" spans="1:4" ht="18" x14ac:dyDescent="0.25">
      <c r="A6" s="4"/>
      <c r="B6" s="4"/>
      <c r="C6" s="4"/>
      <c r="D6" s="5"/>
    </row>
    <row r="7" spans="1:4" ht="15.75" x14ac:dyDescent="0.25">
      <c r="A7" s="113" t="s">
        <v>12</v>
      </c>
      <c r="B7" s="133"/>
      <c r="C7" s="133"/>
      <c r="D7" s="133"/>
    </row>
    <row r="8" spans="1:4" ht="18" x14ac:dyDescent="0.25">
      <c r="A8" s="4"/>
      <c r="B8" s="4"/>
      <c r="C8" s="4"/>
      <c r="D8" s="5"/>
    </row>
    <row r="9" spans="1:4" x14ac:dyDescent="0.25">
      <c r="A9" s="13" t="s">
        <v>30</v>
      </c>
      <c r="B9" s="13" t="s">
        <v>112</v>
      </c>
      <c r="C9" s="13" t="s">
        <v>40</v>
      </c>
      <c r="D9" s="13" t="s">
        <v>113</v>
      </c>
    </row>
    <row r="10" spans="1:4" ht="15.75" customHeight="1" x14ac:dyDescent="0.25">
      <c r="A10" s="8" t="s">
        <v>13</v>
      </c>
      <c r="B10" s="92">
        <v>1507766.4</v>
      </c>
      <c r="C10" s="93">
        <f>D10-B10</f>
        <v>76267.200000000186</v>
      </c>
      <c r="D10" s="93">
        <v>1584033.6</v>
      </c>
    </row>
    <row r="11" spans="1:4" ht="15.75" customHeight="1" x14ac:dyDescent="0.25">
      <c r="A11" s="8" t="s">
        <v>109</v>
      </c>
      <c r="B11" s="89">
        <v>1507766.4</v>
      </c>
      <c r="C11" s="93">
        <f>D11-B11</f>
        <v>76267.200000000186</v>
      </c>
      <c r="D11" s="93">
        <v>1584033.6</v>
      </c>
    </row>
    <row r="12" spans="1:4" x14ac:dyDescent="0.25">
      <c r="A12" s="12" t="s">
        <v>110</v>
      </c>
      <c r="B12" s="84">
        <v>1491219.15</v>
      </c>
      <c r="C12" s="91">
        <f>D12-B12</f>
        <v>68644.610000000102</v>
      </c>
      <c r="D12" s="91">
        <v>1559863.76</v>
      </c>
    </row>
    <row r="13" spans="1:4" x14ac:dyDescent="0.25">
      <c r="A13" s="11" t="s">
        <v>111</v>
      </c>
      <c r="B13" s="84">
        <v>16547.25</v>
      </c>
      <c r="C13" s="91">
        <f>D13-B13</f>
        <v>7622.59</v>
      </c>
      <c r="D13" s="91">
        <v>24169.84</v>
      </c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zoomScaleNormal="100" workbookViewId="0">
      <selection activeCell="E13" sqref="E1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0.28515625" customWidth="1"/>
    <col min="4" max="4" width="49" customWidth="1"/>
    <col min="5" max="5" width="31.5703125" customWidth="1"/>
    <col min="6" max="6" width="26.7109375" customWidth="1"/>
    <col min="7" max="7" width="23.140625" customWidth="1"/>
    <col min="8" max="8" width="29.140625" customWidth="1"/>
  </cols>
  <sheetData>
    <row r="1" spans="1:8" ht="42" customHeight="1" x14ac:dyDescent="0.25">
      <c r="A1" s="113" t="s">
        <v>119</v>
      </c>
      <c r="B1" s="113"/>
      <c r="C1" s="113"/>
      <c r="D1" s="113"/>
      <c r="E1" s="113"/>
    </row>
    <row r="2" spans="1:8" ht="18" x14ac:dyDescent="0.25">
      <c r="A2" s="4"/>
      <c r="B2" s="4"/>
      <c r="C2" s="4"/>
      <c r="D2" s="4"/>
      <c r="E2" s="5"/>
    </row>
    <row r="3" spans="1:8" ht="18" customHeight="1" x14ac:dyDescent="0.25">
      <c r="A3" s="113" t="s">
        <v>14</v>
      </c>
      <c r="B3" s="115"/>
      <c r="C3" s="115"/>
      <c r="D3" s="115"/>
      <c r="E3" s="115"/>
    </row>
    <row r="4" spans="1:8" ht="18" x14ac:dyDescent="0.25">
      <c r="A4" s="4"/>
      <c r="B4" s="4"/>
      <c r="C4" s="4"/>
      <c r="D4" s="4"/>
      <c r="E4" s="5"/>
    </row>
    <row r="5" spans="1:8" ht="15.75" x14ac:dyDescent="0.25">
      <c r="A5" s="173" t="s">
        <v>16</v>
      </c>
      <c r="B5" s="174"/>
      <c r="C5" s="175"/>
      <c r="D5" s="39" t="s">
        <v>17</v>
      </c>
      <c r="E5" s="59" t="s">
        <v>114</v>
      </c>
      <c r="F5" s="60" t="s">
        <v>91</v>
      </c>
      <c r="G5" s="60" t="s">
        <v>120</v>
      </c>
    </row>
    <row r="6" spans="1:8" ht="15.75" x14ac:dyDescent="0.25">
      <c r="A6" s="176" t="s">
        <v>45</v>
      </c>
      <c r="B6" s="177"/>
      <c r="C6" s="177"/>
      <c r="D6" s="177"/>
      <c r="E6" s="61"/>
      <c r="F6" s="62"/>
      <c r="G6" s="62"/>
    </row>
    <row r="7" spans="1:8" ht="15.75" x14ac:dyDescent="0.25">
      <c r="A7" s="171"/>
      <c r="B7" s="172"/>
      <c r="C7" s="172"/>
      <c r="D7" s="40"/>
      <c r="E7" s="104" t="s">
        <v>123</v>
      </c>
      <c r="F7" s="108">
        <v>-76267.199999999997</v>
      </c>
      <c r="G7" s="103">
        <v>1584033.6</v>
      </c>
    </row>
    <row r="8" spans="1:8" x14ac:dyDescent="0.25">
      <c r="A8" s="178" t="s">
        <v>46</v>
      </c>
      <c r="B8" s="179"/>
      <c r="C8" s="180"/>
      <c r="D8" s="41" t="s">
        <v>47</v>
      </c>
      <c r="E8" s="95">
        <v>1404027.31</v>
      </c>
      <c r="F8" s="105">
        <f>G8-E8</f>
        <v>70453.469999999972</v>
      </c>
      <c r="G8" s="96">
        <v>1474480.78</v>
      </c>
      <c r="H8" s="58"/>
    </row>
    <row r="9" spans="1:8" x14ac:dyDescent="0.25">
      <c r="A9" s="178" t="s">
        <v>48</v>
      </c>
      <c r="B9" s="179"/>
      <c r="C9" s="180"/>
      <c r="D9" s="41" t="s">
        <v>49</v>
      </c>
      <c r="E9" s="95">
        <v>279543.15000000002</v>
      </c>
      <c r="F9" s="105">
        <f>G9-E9</f>
        <v>10732.169999999984</v>
      </c>
      <c r="G9" s="96">
        <v>290275.32</v>
      </c>
    </row>
    <row r="10" spans="1:8" x14ac:dyDescent="0.25">
      <c r="A10" s="140" t="s">
        <v>50</v>
      </c>
      <c r="B10" s="141"/>
      <c r="C10" s="142"/>
      <c r="D10" s="42" t="s">
        <v>51</v>
      </c>
      <c r="E10" s="95">
        <v>279543.15000000002</v>
      </c>
      <c r="F10" s="106">
        <f>G10-E10</f>
        <v>10732.169999999984</v>
      </c>
      <c r="G10" s="96">
        <v>290275.32</v>
      </c>
    </row>
    <row r="11" spans="1:8" x14ac:dyDescent="0.25">
      <c r="A11" s="143">
        <v>3</v>
      </c>
      <c r="B11" s="144"/>
      <c r="C11" s="145"/>
      <c r="D11" s="43" t="s">
        <v>9</v>
      </c>
      <c r="E11" s="97">
        <v>279543.15000000002</v>
      </c>
      <c r="F11" s="106">
        <f>G11-E11</f>
        <v>10732.169999999984</v>
      </c>
      <c r="G11" s="98">
        <v>290275.32</v>
      </c>
    </row>
    <row r="12" spans="1:8" x14ac:dyDescent="0.25">
      <c r="A12" s="168">
        <v>32</v>
      </c>
      <c r="B12" s="169"/>
      <c r="C12" s="170"/>
      <c r="D12" s="43" t="s">
        <v>18</v>
      </c>
      <c r="E12" s="97">
        <v>279543.15000000002</v>
      </c>
      <c r="F12" s="106">
        <f>G12-E12</f>
        <v>10732.169999999984</v>
      </c>
      <c r="G12" s="98">
        <v>290275.32</v>
      </c>
    </row>
    <row r="13" spans="1:8" ht="30" customHeight="1" x14ac:dyDescent="0.25">
      <c r="A13" s="178" t="s">
        <v>52</v>
      </c>
      <c r="B13" s="179"/>
      <c r="C13" s="180"/>
      <c r="D13" s="41" t="s">
        <v>53</v>
      </c>
      <c r="E13" s="95">
        <v>0</v>
      </c>
      <c r="F13" s="105">
        <v>0</v>
      </c>
      <c r="G13" s="96">
        <v>0</v>
      </c>
    </row>
    <row r="14" spans="1:8" ht="15" customHeight="1" x14ac:dyDescent="0.25">
      <c r="A14" s="140" t="s">
        <v>50</v>
      </c>
      <c r="B14" s="141"/>
      <c r="C14" s="142"/>
      <c r="D14" s="42" t="s">
        <v>51</v>
      </c>
      <c r="E14" s="97">
        <v>0</v>
      </c>
      <c r="F14" s="106">
        <v>0</v>
      </c>
      <c r="G14" s="98">
        <v>0</v>
      </c>
    </row>
    <row r="15" spans="1:8" x14ac:dyDescent="0.25">
      <c r="A15" s="143">
        <v>3</v>
      </c>
      <c r="B15" s="144"/>
      <c r="C15" s="145"/>
      <c r="D15" s="43" t="s">
        <v>9</v>
      </c>
      <c r="E15" s="97">
        <v>0</v>
      </c>
      <c r="F15" s="106">
        <v>0</v>
      </c>
      <c r="G15" s="98">
        <v>0</v>
      </c>
    </row>
    <row r="16" spans="1:8" x14ac:dyDescent="0.25">
      <c r="A16" s="168">
        <v>32</v>
      </c>
      <c r="B16" s="169"/>
      <c r="C16" s="170"/>
      <c r="D16" s="43" t="s">
        <v>18</v>
      </c>
      <c r="E16" s="97">
        <v>0</v>
      </c>
      <c r="F16" s="106">
        <v>0</v>
      </c>
      <c r="G16" s="98">
        <v>0</v>
      </c>
    </row>
    <row r="17" spans="1:7" x14ac:dyDescent="0.25">
      <c r="A17" s="44" t="s">
        <v>54</v>
      </c>
      <c r="B17" s="45"/>
      <c r="C17" s="46"/>
      <c r="D17" s="41" t="s">
        <v>55</v>
      </c>
      <c r="E17" s="95">
        <v>1124484.1599999999</v>
      </c>
      <c r="F17" s="105">
        <f t="shared" ref="F17:F22" si="0">G17-E17</f>
        <v>59721.300000000047</v>
      </c>
      <c r="G17" s="96">
        <v>1184205.46</v>
      </c>
    </row>
    <row r="18" spans="1:7" ht="15" customHeight="1" x14ac:dyDescent="0.25">
      <c r="A18" s="140" t="s">
        <v>56</v>
      </c>
      <c r="B18" s="141"/>
      <c r="C18" s="142"/>
      <c r="D18" s="42" t="s">
        <v>57</v>
      </c>
      <c r="E18" s="95">
        <v>1124484.1599999999</v>
      </c>
      <c r="F18" s="106">
        <f t="shared" si="0"/>
        <v>59721.300000000047</v>
      </c>
      <c r="G18" s="96">
        <v>1184205.46</v>
      </c>
    </row>
    <row r="19" spans="1:7" x14ac:dyDescent="0.25">
      <c r="A19" s="143">
        <v>3</v>
      </c>
      <c r="B19" s="144"/>
      <c r="C19" s="145"/>
      <c r="D19" s="43" t="s">
        <v>9</v>
      </c>
      <c r="E19" s="97">
        <v>1124484.1599999999</v>
      </c>
      <c r="F19" s="106">
        <f t="shared" si="0"/>
        <v>59721.300000000047</v>
      </c>
      <c r="G19" s="98">
        <v>1184205.46</v>
      </c>
    </row>
    <row r="20" spans="1:7" x14ac:dyDescent="0.25">
      <c r="A20" s="146">
        <v>31</v>
      </c>
      <c r="B20" s="146"/>
      <c r="C20" s="146"/>
      <c r="D20" s="43" t="s">
        <v>10</v>
      </c>
      <c r="E20" s="97">
        <v>1043154.4</v>
      </c>
      <c r="F20" s="106">
        <f t="shared" si="0"/>
        <v>71179.390000000014</v>
      </c>
      <c r="G20" s="98">
        <v>1114333.79</v>
      </c>
    </row>
    <row r="21" spans="1:7" x14ac:dyDescent="0.25">
      <c r="A21" s="147">
        <v>32</v>
      </c>
      <c r="B21" s="148"/>
      <c r="C21" s="149"/>
      <c r="D21" s="47" t="s">
        <v>18</v>
      </c>
      <c r="E21" s="97">
        <v>81329.759999999995</v>
      </c>
      <c r="F21" s="106">
        <f t="shared" si="0"/>
        <v>-11458.089999999997</v>
      </c>
      <c r="G21" s="98">
        <v>69871.67</v>
      </c>
    </row>
    <row r="22" spans="1:7" x14ac:dyDescent="0.25">
      <c r="A22" s="150" t="s">
        <v>58</v>
      </c>
      <c r="B22" s="151"/>
      <c r="C22" s="152"/>
      <c r="D22" s="63" t="s">
        <v>59</v>
      </c>
      <c r="E22" s="99">
        <f>E61+E54+E27</f>
        <v>69083.100000000006</v>
      </c>
      <c r="F22" s="105">
        <f t="shared" si="0"/>
        <v>9546.9099999999889</v>
      </c>
      <c r="G22" s="96">
        <v>78630.009999999995</v>
      </c>
    </row>
    <row r="23" spans="1:7" ht="15.75" customHeight="1" x14ac:dyDescent="0.25">
      <c r="A23" s="153" t="s">
        <v>60</v>
      </c>
      <c r="B23" s="154"/>
      <c r="C23" s="155"/>
      <c r="D23" s="48" t="s">
        <v>61</v>
      </c>
      <c r="E23" s="99">
        <v>0</v>
      </c>
      <c r="F23" s="105">
        <v>0</v>
      </c>
      <c r="G23" s="96">
        <v>0</v>
      </c>
    </row>
    <row r="24" spans="1:7" x14ac:dyDescent="0.25">
      <c r="A24" s="134" t="s">
        <v>62</v>
      </c>
      <c r="B24" s="135"/>
      <c r="C24" s="136"/>
      <c r="D24" s="49" t="s">
        <v>63</v>
      </c>
      <c r="E24" s="100">
        <v>0</v>
      </c>
      <c r="F24" s="106">
        <v>0</v>
      </c>
      <c r="G24" s="98">
        <v>0</v>
      </c>
    </row>
    <row r="25" spans="1:7" x14ac:dyDescent="0.25">
      <c r="A25" s="156">
        <v>3</v>
      </c>
      <c r="B25" s="157"/>
      <c r="C25" s="158"/>
      <c r="D25" s="50" t="s">
        <v>9</v>
      </c>
      <c r="E25" s="100">
        <v>0</v>
      </c>
      <c r="F25" s="106">
        <v>0</v>
      </c>
      <c r="G25" s="98">
        <v>0</v>
      </c>
    </row>
    <row r="26" spans="1:7" x14ac:dyDescent="0.25">
      <c r="A26" s="159">
        <v>32</v>
      </c>
      <c r="B26" s="160"/>
      <c r="C26" s="161"/>
      <c r="D26" s="50" t="s">
        <v>18</v>
      </c>
      <c r="E26" s="100">
        <v>0</v>
      </c>
      <c r="F26" s="106">
        <v>0</v>
      </c>
      <c r="G26" s="98">
        <v>0</v>
      </c>
    </row>
    <row r="27" spans="1:7" x14ac:dyDescent="0.25">
      <c r="A27" s="162" t="s">
        <v>64</v>
      </c>
      <c r="B27" s="163"/>
      <c r="C27" s="164"/>
      <c r="D27" s="51" t="s">
        <v>65</v>
      </c>
      <c r="E27" s="99">
        <f>E28+E33+E36+E41+E47+E51</f>
        <v>8967.6</v>
      </c>
      <c r="F27" s="105">
        <f t="shared" ref="F27:F57" si="1">G27-E27</f>
        <v>-1296.9500000000007</v>
      </c>
      <c r="G27" s="96">
        <v>7670.65</v>
      </c>
    </row>
    <row r="28" spans="1:7" x14ac:dyDescent="0.25">
      <c r="A28" s="165" t="s">
        <v>66</v>
      </c>
      <c r="B28" s="166"/>
      <c r="C28" s="167"/>
      <c r="D28" s="52" t="s">
        <v>67</v>
      </c>
      <c r="E28" s="99">
        <v>3198.17</v>
      </c>
      <c r="F28" s="105">
        <f t="shared" si="1"/>
        <v>356</v>
      </c>
      <c r="G28" s="96">
        <v>3554.17</v>
      </c>
    </row>
    <row r="29" spans="1:7" x14ac:dyDescent="0.25">
      <c r="A29" s="156">
        <v>3</v>
      </c>
      <c r="B29" s="157"/>
      <c r="C29" s="158"/>
      <c r="D29" s="50" t="s">
        <v>9</v>
      </c>
      <c r="E29" s="100">
        <v>2698.17</v>
      </c>
      <c r="F29" s="106">
        <f t="shared" si="1"/>
        <v>856</v>
      </c>
      <c r="G29" s="98">
        <v>3554.17</v>
      </c>
    </row>
    <row r="30" spans="1:7" x14ac:dyDescent="0.25">
      <c r="A30" s="159">
        <v>32</v>
      </c>
      <c r="B30" s="160"/>
      <c r="C30" s="161"/>
      <c r="D30" s="50" t="s">
        <v>18</v>
      </c>
      <c r="E30" s="100">
        <v>2698.17</v>
      </c>
      <c r="F30" s="106">
        <f t="shared" si="1"/>
        <v>856</v>
      </c>
      <c r="G30" s="98">
        <v>3554.17</v>
      </c>
    </row>
    <row r="31" spans="1:7" x14ac:dyDescent="0.25">
      <c r="A31" s="156">
        <v>4</v>
      </c>
      <c r="B31" s="157"/>
      <c r="C31" s="158"/>
      <c r="D31" s="50" t="s">
        <v>11</v>
      </c>
      <c r="E31" s="100">
        <v>500</v>
      </c>
      <c r="F31" s="106">
        <f t="shared" si="1"/>
        <v>-500</v>
      </c>
      <c r="G31" s="98">
        <v>0</v>
      </c>
    </row>
    <row r="32" spans="1:7" x14ac:dyDescent="0.25">
      <c r="A32" s="159">
        <v>42</v>
      </c>
      <c r="B32" s="160"/>
      <c r="C32" s="161"/>
      <c r="D32" s="50" t="s">
        <v>23</v>
      </c>
      <c r="E32" s="100">
        <v>500</v>
      </c>
      <c r="F32" s="106">
        <f t="shared" si="1"/>
        <v>-500</v>
      </c>
      <c r="G32" s="98">
        <v>0</v>
      </c>
    </row>
    <row r="33" spans="1:7" x14ac:dyDescent="0.25">
      <c r="A33" s="181" t="s">
        <v>68</v>
      </c>
      <c r="B33" s="181"/>
      <c r="C33" s="181"/>
      <c r="D33" s="52" t="s">
        <v>69</v>
      </c>
      <c r="E33" s="99">
        <v>500</v>
      </c>
      <c r="F33" s="105">
        <f t="shared" si="1"/>
        <v>-240</v>
      </c>
      <c r="G33" s="96">
        <v>260</v>
      </c>
    </row>
    <row r="34" spans="1:7" x14ac:dyDescent="0.25">
      <c r="A34" s="156">
        <v>3</v>
      </c>
      <c r="B34" s="157"/>
      <c r="C34" s="158"/>
      <c r="D34" s="50" t="s">
        <v>9</v>
      </c>
      <c r="E34" s="100">
        <v>500</v>
      </c>
      <c r="F34" s="106">
        <f t="shared" si="1"/>
        <v>-240</v>
      </c>
      <c r="G34" s="98">
        <v>260</v>
      </c>
    </row>
    <row r="35" spans="1:7" x14ac:dyDescent="0.25">
      <c r="A35" s="156">
        <v>32</v>
      </c>
      <c r="B35" s="157"/>
      <c r="C35" s="158"/>
      <c r="D35" s="50" t="s">
        <v>18</v>
      </c>
      <c r="E35" s="100">
        <v>500</v>
      </c>
      <c r="F35" s="106">
        <f t="shared" si="1"/>
        <v>-240</v>
      </c>
      <c r="G35" s="98">
        <v>260</v>
      </c>
    </row>
    <row r="36" spans="1:7" x14ac:dyDescent="0.25">
      <c r="A36" s="165" t="s">
        <v>70</v>
      </c>
      <c r="B36" s="166"/>
      <c r="C36" s="167"/>
      <c r="D36" s="52" t="s">
        <v>71</v>
      </c>
      <c r="E36" s="99">
        <v>0</v>
      </c>
      <c r="F36" s="105">
        <f t="shared" si="1"/>
        <v>3386.48</v>
      </c>
      <c r="G36" s="96">
        <v>3386.48</v>
      </c>
    </row>
    <row r="37" spans="1:7" x14ac:dyDescent="0.25">
      <c r="A37" s="156">
        <v>3</v>
      </c>
      <c r="B37" s="157"/>
      <c r="C37" s="158"/>
      <c r="D37" s="50" t="s">
        <v>9</v>
      </c>
      <c r="E37" s="100">
        <v>0</v>
      </c>
      <c r="F37" s="106">
        <f t="shared" si="1"/>
        <v>2602.73</v>
      </c>
      <c r="G37" s="98">
        <v>2602.73</v>
      </c>
    </row>
    <row r="38" spans="1:7" x14ac:dyDescent="0.25">
      <c r="A38" s="159">
        <v>32</v>
      </c>
      <c r="B38" s="160"/>
      <c r="C38" s="161"/>
      <c r="D38" s="50" t="s">
        <v>18</v>
      </c>
      <c r="E38" s="100">
        <v>0</v>
      </c>
      <c r="F38" s="106">
        <f t="shared" si="1"/>
        <v>2602.73</v>
      </c>
      <c r="G38" s="98">
        <v>2602.73</v>
      </c>
    </row>
    <row r="39" spans="1:7" x14ac:dyDescent="0.25">
      <c r="A39" s="156">
        <v>4</v>
      </c>
      <c r="B39" s="157"/>
      <c r="C39" s="158"/>
      <c r="D39" s="50" t="s">
        <v>11</v>
      </c>
      <c r="E39" s="100">
        <v>0</v>
      </c>
      <c r="F39" s="106">
        <f t="shared" si="1"/>
        <v>783.75</v>
      </c>
      <c r="G39" s="98">
        <v>783.75</v>
      </c>
    </row>
    <row r="40" spans="1:7" x14ac:dyDescent="0.25">
      <c r="A40" s="159">
        <v>42</v>
      </c>
      <c r="B40" s="160"/>
      <c r="C40" s="161"/>
      <c r="D40" s="50" t="s">
        <v>23</v>
      </c>
      <c r="E40" s="100">
        <v>0</v>
      </c>
      <c r="F40" s="106">
        <f t="shared" si="1"/>
        <v>783.75</v>
      </c>
      <c r="G40" s="98">
        <v>783.75</v>
      </c>
    </row>
    <row r="41" spans="1:7" x14ac:dyDescent="0.25">
      <c r="A41" s="134" t="s">
        <v>56</v>
      </c>
      <c r="B41" s="135"/>
      <c r="C41" s="136"/>
      <c r="D41" s="49" t="s">
        <v>57</v>
      </c>
      <c r="E41" s="99">
        <v>398.17</v>
      </c>
      <c r="F41" s="105">
        <f t="shared" si="1"/>
        <v>21.829999999999984</v>
      </c>
      <c r="G41" s="96">
        <v>420</v>
      </c>
    </row>
    <row r="42" spans="1:7" x14ac:dyDescent="0.25">
      <c r="A42" s="156">
        <v>3</v>
      </c>
      <c r="B42" s="157"/>
      <c r="C42" s="158"/>
      <c r="D42" s="50" t="s">
        <v>9</v>
      </c>
      <c r="E42" s="100">
        <v>0</v>
      </c>
      <c r="F42" s="106">
        <f t="shared" si="1"/>
        <v>0</v>
      </c>
      <c r="G42" s="98">
        <v>0</v>
      </c>
    </row>
    <row r="43" spans="1:7" x14ac:dyDescent="0.25">
      <c r="A43" s="159">
        <v>31</v>
      </c>
      <c r="B43" s="160"/>
      <c r="C43" s="161"/>
      <c r="D43" s="50" t="s">
        <v>10</v>
      </c>
      <c r="E43" s="100">
        <v>0</v>
      </c>
      <c r="F43" s="106">
        <f t="shared" si="1"/>
        <v>0</v>
      </c>
      <c r="G43" s="98">
        <v>0</v>
      </c>
    </row>
    <row r="44" spans="1:7" x14ac:dyDescent="0.25">
      <c r="A44" s="159">
        <v>32</v>
      </c>
      <c r="B44" s="160"/>
      <c r="C44" s="161"/>
      <c r="D44" s="50" t="s">
        <v>18</v>
      </c>
      <c r="E44" s="100">
        <v>0</v>
      </c>
      <c r="F44" s="106">
        <f t="shared" si="1"/>
        <v>0</v>
      </c>
      <c r="G44" s="98">
        <v>0</v>
      </c>
    </row>
    <row r="45" spans="1:7" x14ac:dyDescent="0.25">
      <c r="A45" s="156">
        <v>4</v>
      </c>
      <c r="B45" s="157"/>
      <c r="C45" s="158"/>
      <c r="D45" s="53" t="s">
        <v>11</v>
      </c>
      <c r="E45" s="100">
        <v>398.17</v>
      </c>
      <c r="F45" s="106">
        <f t="shared" si="1"/>
        <v>21.829999999999984</v>
      </c>
      <c r="G45" s="96">
        <v>420</v>
      </c>
    </row>
    <row r="46" spans="1:7" x14ac:dyDescent="0.25">
      <c r="A46" s="159">
        <v>42</v>
      </c>
      <c r="B46" s="160"/>
      <c r="C46" s="161"/>
      <c r="D46" s="53" t="s">
        <v>23</v>
      </c>
      <c r="E46" s="100">
        <v>398.17</v>
      </c>
      <c r="F46" s="106">
        <f t="shared" si="1"/>
        <v>21.829999999999984</v>
      </c>
      <c r="G46" s="98">
        <v>420</v>
      </c>
    </row>
    <row r="47" spans="1:7" x14ac:dyDescent="0.25">
      <c r="A47" s="165" t="s">
        <v>72</v>
      </c>
      <c r="B47" s="166"/>
      <c r="C47" s="167"/>
      <c r="D47" s="52" t="s">
        <v>73</v>
      </c>
      <c r="E47" s="99">
        <v>4821.26</v>
      </c>
      <c r="F47" s="106">
        <f t="shared" si="1"/>
        <v>-4821.26</v>
      </c>
      <c r="G47" s="96">
        <v>0</v>
      </c>
    </row>
    <row r="48" spans="1:7" x14ac:dyDescent="0.25">
      <c r="A48" s="156">
        <v>4</v>
      </c>
      <c r="B48" s="157"/>
      <c r="C48" s="158"/>
      <c r="D48" s="53" t="s">
        <v>11</v>
      </c>
      <c r="E48" s="100">
        <v>4821.26</v>
      </c>
      <c r="F48" s="106">
        <f t="shared" si="1"/>
        <v>-4821.26</v>
      </c>
      <c r="G48" s="98">
        <v>0</v>
      </c>
    </row>
    <row r="49" spans="1:7" x14ac:dyDescent="0.25">
      <c r="A49" s="159">
        <v>42</v>
      </c>
      <c r="B49" s="160"/>
      <c r="C49" s="161"/>
      <c r="D49" s="53" t="s">
        <v>23</v>
      </c>
      <c r="E49" s="100">
        <v>1000</v>
      </c>
      <c r="F49" s="106">
        <f t="shared" si="1"/>
        <v>-1000</v>
      </c>
      <c r="G49" s="98">
        <v>0</v>
      </c>
    </row>
    <row r="50" spans="1:7" x14ac:dyDescent="0.25">
      <c r="A50" s="159">
        <v>45</v>
      </c>
      <c r="B50" s="160"/>
      <c r="C50" s="161"/>
      <c r="D50" s="53" t="s">
        <v>74</v>
      </c>
      <c r="E50" s="100">
        <v>3821.26</v>
      </c>
      <c r="F50" s="106">
        <f t="shared" si="1"/>
        <v>-3821.26</v>
      </c>
      <c r="G50" s="98">
        <v>0</v>
      </c>
    </row>
    <row r="51" spans="1:7" x14ac:dyDescent="0.25">
      <c r="A51" s="165" t="s">
        <v>75</v>
      </c>
      <c r="B51" s="166"/>
      <c r="C51" s="167"/>
      <c r="D51" s="52" t="s">
        <v>76</v>
      </c>
      <c r="E51" s="99">
        <v>50</v>
      </c>
      <c r="F51" s="105">
        <f t="shared" si="1"/>
        <v>0</v>
      </c>
      <c r="G51" s="96">
        <v>50</v>
      </c>
    </row>
    <row r="52" spans="1:7" x14ac:dyDescent="0.25">
      <c r="A52" s="156">
        <v>3</v>
      </c>
      <c r="B52" s="157"/>
      <c r="C52" s="158"/>
      <c r="D52" s="53" t="s">
        <v>9</v>
      </c>
      <c r="E52" s="100">
        <v>50</v>
      </c>
      <c r="F52" s="106">
        <f t="shared" si="1"/>
        <v>0</v>
      </c>
      <c r="G52" s="98">
        <v>50</v>
      </c>
    </row>
    <row r="53" spans="1:7" x14ac:dyDescent="0.25">
      <c r="A53" s="159">
        <v>32</v>
      </c>
      <c r="B53" s="160"/>
      <c r="C53" s="161"/>
      <c r="D53" s="53" t="s">
        <v>18</v>
      </c>
      <c r="E53" s="100">
        <v>50</v>
      </c>
      <c r="F53" s="106">
        <f t="shared" si="1"/>
        <v>0</v>
      </c>
      <c r="G53" s="98">
        <v>50</v>
      </c>
    </row>
    <row r="54" spans="1:7" x14ac:dyDescent="0.25">
      <c r="A54" s="162" t="s">
        <v>80</v>
      </c>
      <c r="B54" s="163"/>
      <c r="C54" s="164"/>
      <c r="D54" s="51" t="s">
        <v>81</v>
      </c>
      <c r="E54" s="99">
        <v>16547.25</v>
      </c>
      <c r="F54" s="105">
        <f t="shared" si="1"/>
        <v>7622.59</v>
      </c>
      <c r="G54" s="96">
        <v>24169.84</v>
      </c>
    </row>
    <row r="55" spans="1:7" x14ac:dyDescent="0.25">
      <c r="A55" s="165" t="s">
        <v>56</v>
      </c>
      <c r="B55" s="166"/>
      <c r="C55" s="167"/>
      <c r="D55" s="52" t="s">
        <v>57</v>
      </c>
      <c r="E55" s="99">
        <v>16547.25</v>
      </c>
      <c r="F55" s="105">
        <f t="shared" si="1"/>
        <v>7622.59</v>
      </c>
      <c r="G55" s="96">
        <v>24169.84</v>
      </c>
    </row>
    <row r="56" spans="1:7" x14ac:dyDescent="0.25">
      <c r="A56" s="156">
        <v>4</v>
      </c>
      <c r="B56" s="157"/>
      <c r="C56" s="158"/>
      <c r="D56" s="53" t="s">
        <v>11</v>
      </c>
      <c r="E56" s="100">
        <v>16547.25</v>
      </c>
      <c r="F56" s="106">
        <f t="shared" si="1"/>
        <v>7622.59</v>
      </c>
      <c r="G56" s="98">
        <v>24169.84</v>
      </c>
    </row>
    <row r="57" spans="1:7" x14ac:dyDescent="0.25">
      <c r="A57" s="159">
        <v>42</v>
      </c>
      <c r="B57" s="160"/>
      <c r="C57" s="161"/>
      <c r="D57" s="53" t="s">
        <v>23</v>
      </c>
      <c r="E57" s="100">
        <v>16547.25</v>
      </c>
      <c r="F57" s="106">
        <f t="shared" si="1"/>
        <v>7622.59</v>
      </c>
      <c r="G57" s="98">
        <v>24169.84</v>
      </c>
    </row>
    <row r="58" spans="1:7" x14ac:dyDescent="0.25">
      <c r="A58" s="182" t="s">
        <v>70</v>
      </c>
      <c r="B58" s="157"/>
      <c r="C58" s="158"/>
      <c r="D58" s="53" t="s">
        <v>92</v>
      </c>
      <c r="E58" s="99">
        <v>0</v>
      </c>
      <c r="F58" s="105">
        <v>0</v>
      </c>
      <c r="G58" s="96">
        <v>0</v>
      </c>
    </row>
    <row r="59" spans="1:7" x14ac:dyDescent="0.25">
      <c r="A59" s="54">
        <v>4</v>
      </c>
      <c r="B59" s="55"/>
      <c r="C59" s="56"/>
      <c r="D59" s="53" t="s">
        <v>11</v>
      </c>
      <c r="E59" s="100">
        <v>0</v>
      </c>
      <c r="F59" s="106">
        <v>0</v>
      </c>
      <c r="G59" s="98">
        <v>0</v>
      </c>
    </row>
    <row r="60" spans="1:7" x14ac:dyDescent="0.25">
      <c r="A60" s="54"/>
      <c r="B60" s="55">
        <v>42</v>
      </c>
      <c r="C60" s="56"/>
      <c r="D60" s="53" t="s">
        <v>23</v>
      </c>
      <c r="E60" s="100">
        <v>0</v>
      </c>
      <c r="F60" s="106">
        <v>0</v>
      </c>
      <c r="G60" s="98">
        <v>0</v>
      </c>
    </row>
    <row r="61" spans="1:7" x14ac:dyDescent="0.25">
      <c r="A61" s="162" t="s">
        <v>82</v>
      </c>
      <c r="B61" s="163"/>
      <c r="C61" s="164"/>
      <c r="D61" s="51" t="s">
        <v>83</v>
      </c>
      <c r="E61" s="99">
        <v>43568.25</v>
      </c>
      <c r="F61" s="105">
        <f t="shared" ref="F61:F82" si="2">G61-E61</f>
        <v>3221.2699999999968</v>
      </c>
      <c r="G61" s="96">
        <v>46789.52</v>
      </c>
    </row>
    <row r="62" spans="1:7" x14ac:dyDescent="0.25">
      <c r="A62" s="165" t="s">
        <v>56</v>
      </c>
      <c r="B62" s="166"/>
      <c r="C62" s="167"/>
      <c r="D62" s="52" t="s">
        <v>57</v>
      </c>
      <c r="E62" s="99">
        <v>43568.25</v>
      </c>
      <c r="F62" s="105">
        <f t="shared" si="2"/>
        <v>3221.2699999999968</v>
      </c>
      <c r="G62" s="96">
        <v>46789.52</v>
      </c>
    </row>
    <row r="63" spans="1:7" x14ac:dyDescent="0.25">
      <c r="A63" s="156">
        <v>3</v>
      </c>
      <c r="B63" s="157"/>
      <c r="C63" s="158"/>
      <c r="D63" s="53" t="s">
        <v>9</v>
      </c>
      <c r="E63" s="100">
        <v>43568.25</v>
      </c>
      <c r="F63" s="106">
        <f t="shared" si="2"/>
        <v>3221.2699999999968</v>
      </c>
      <c r="G63" s="98">
        <v>46789.52</v>
      </c>
    </row>
    <row r="64" spans="1:7" x14ac:dyDescent="0.25">
      <c r="A64" s="159">
        <v>32</v>
      </c>
      <c r="B64" s="160"/>
      <c r="C64" s="161"/>
      <c r="D64" s="53" t="s">
        <v>18</v>
      </c>
      <c r="E64" s="100">
        <v>43568.25</v>
      </c>
      <c r="F64" s="106">
        <f t="shared" si="2"/>
        <v>3221.2699999999968</v>
      </c>
      <c r="G64" s="98">
        <v>46789.52</v>
      </c>
    </row>
    <row r="65" spans="1:7" x14ac:dyDescent="0.25">
      <c r="A65" s="150" t="s">
        <v>93</v>
      </c>
      <c r="B65" s="183"/>
      <c r="C65" s="184"/>
      <c r="D65" s="57" t="s">
        <v>84</v>
      </c>
      <c r="E65" s="99">
        <v>34655.99</v>
      </c>
      <c r="F65" s="105">
        <f t="shared" si="2"/>
        <v>-3733.1799999999967</v>
      </c>
      <c r="G65" s="96">
        <f>G67+G70+G76+G79</f>
        <v>30922.81</v>
      </c>
    </row>
    <row r="66" spans="1:7" x14ac:dyDescent="0.25">
      <c r="A66" s="162" t="s">
        <v>85</v>
      </c>
      <c r="B66" s="163"/>
      <c r="C66" s="164"/>
      <c r="D66" s="51" t="s">
        <v>86</v>
      </c>
      <c r="E66" s="99">
        <v>34655.99</v>
      </c>
      <c r="F66" s="105">
        <f t="shared" si="2"/>
        <v>-3733.1799999999967</v>
      </c>
      <c r="G66" s="96">
        <v>30922.81</v>
      </c>
    </row>
    <row r="67" spans="1:7" x14ac:dyDescent="0.25">
      <c r="A67" s="165" t="s">
        <v>79</v>
      </c>
      <c r="B67" s="166"/>
      <c r="C67" s="167"/>
      <c r="D67" s="52" t="s">
        <v>87</v>
      </c>
      <c r="E67" s="99">
        <v>5412.45</v>
      </c>
      <c r="F67" s="105">
        <f t="shared" si="2"/>
        <v>3057.0000000000009</v>
      </c>
      <c r="G67" s="96">
        <v>8469.4500000000007</v>
      </c>
    </row>
    <row r="68" spans="1:7" x14ac:dyDescent="0.25">
      <c r="A68" s="156">
        <v>3</v>
      </c>
      <c r="B68" s="157"/>
      <c r="C68" s="158"/>
      <c r="D68" s="53" t="s">
        <v>9</v>
      </c>
      <c r="E68" s="100">
        <v>5412.45</v>
      </c>
      <c r="F68" s="106">
        <f t="shared" si="2"/>
        <v>3057.0000000000009</v>
      </c>
      <c r="G68" s="98">
        <v>8469.4500000000007</v>
      </c>
    </row>
    <row r="69" spans="1:7" x14ac:dyDescent="0.25">
      <c r="A69" s="159">
        <v>31</v>
      </c>
      <c r="B69" s="160"/>
      <c r="C69" s="161"/>
      <c r="D69" s="53" t="s">
        <v>10</v>
      </c>
      <c r="E69" s="100">
        <v>5412.45</v>
      </c>
      <c r="F69" s="106">
        <f t="shared" si="2"/>
        <v>3057.0000000000009</v>
      </c>
      <c r="G69" s="98">
        <v>8469.4500000000007</v>
      </c>
    </row>
    <row r="70" spans="1:7" x14ac:dyDescent="0.25">
      <c r="A70" s="134" t="s">
        <v>121</v>
      </c>
      <c r="B70" s="135"/>
      <c r="C70" s="136"/>
      <c r="D70" s="53" t="s">
        <v>122</v>
      </c>
      <c r="E70" s="100">
        <v>0</v>
      </c>
      <c r="F70" s="106">
        <f t="shared" si="2"/>
        <v>15005.89</v>
      </c>
      <c r="G70" s="96">
        <v>15005.89</v>
      </c>
    </row>
    <row r="71" spans="1:7" x14ac:dyDescent="0.25">
      <c r="A71" s="134">
        <v>3</v>
      </c>
      <c r="B71" s="135"/>
      <c r="C71" s="136"/>
      <c r="D71" s="53" t="s">
        <v>9</v>
      </c>
      <c r="E71" s="100">
        <v>0</v>
      </c>
      <c r="F71" s="106">
        <f t="shared" si="2"/>
        <v>15005.89</v>
      </c>
      <c r="G71" s="98">
        <v>15005.89</v>
      </c>
    </row>
    <row r="72" spans="1:7" x14ac:dyDescent="0.25">
      <c r="A72" s="137">
        <v>31</v>
      </c>
      <c r="B72" s="138"/>
      <c r="C72" s="139"/>
      <c r="D72" s="53" t="s">
        <v>10</v>
      </c>
      <c r="E72" s="100">
        <v>0</v>
      </c>
      <c r="F72" s="106">
        <f t="shared" si="2"/>
        <v>15005.89</v>
      </c>
      <c r="G72" s="98">
        <v>15005.89</v>
      </c>
    </row>
    <row r="73" spans="1:7" x14ac:dyDescent="0.25">
      <c r="A73" s="134" t="s">
        <v>88</v>
      </c>
      <c r="B73" s="135"/>
      <c r="C73" s="136"/>
      <c r="D73" s="52" t="s">
        <v>89</v>
      </c>
      <c r="E73" s="99">
        <v>2310.9299999999998</v>
      </c>
      <c r="F73" s="105">
        <f t="shared" si="2"/>
        <v>-2310.9299999999998</v>
      </c>
      <c r="G73" s="96">
        <v>0</v>
      </c>
    </row>
    <row r="74" spans="1:7" x14ac:dyDescent="0.25">
      <c r="A74" s="156">
        <v>3</v>
      </c>
      <c r="B74" s="157"/>
      <c r="C74" s="158"/>
      <c r="D74" s="53" t="s">
        <v>9</v>
      </c>
      <c r="E74" s="100">
        <v>2310.9299999999998</v>
      </c>
      <c r="F74" s="106">
        <f t="shared" si="2"/>
        <v>-2310.9299999999998</v>
      </c>
      <c r="G74" s="98">
        <v>0</v>
      </c>
    </row>
    <row r="75" spans="1:7" x14ac:dyDescent="0.25">
      <c r="A75" s="159">
        <v>31</v>
      </c>
      <c r="B75" s="160"/>
      <c r="C75" s="161"/>
      <c r="D75" s="53" t="s">
        <v>10</v>
      </c>
      <c r="E75" s="100">
        <v>2310.9299999999998</v>
      </c>
      <c r="F75" s="106">
        <f t="shared" si="2"/>
        <v>-2310.9299999999998</v>
      </c>
      <c r="G75" s="98">
        <v>0</v>
      </c>
    </row>
    <row r="76" spans="1:7" x14ac:dyDescent="0.25">
      <c r="A76" s="134" t="s">
        <v>56</v>
      </c>
      <c r="B76" s="135"/>
      <c r="C76" s="136"/>
      <c r="D76" s="52" t="s">
        <v>57</v>
      </c>
      <c r="E76" s="99">
        <v>956.48</v>
      </c>
      <c r="F76" s="105">
        <f t="shared" si="2"/>
        <v>-493.24</v>
      </c>
      <c r="G76" s="96">
        <v>463.24</v>
      </c>
    </row>
    <row r="77" spans="1:7" x14ac:dyDescent="0.25">
      <c r="A77" s="156">
        <v>3</v>
      </c>
      <c r="B77" s="157"/>
      <c r="C77" s="158"/>
      <c r="D77" s="53" t="s">
        <v>9</v>
      </c>
      <c r="E77" s="100">
        <v>956.48</v>
      </c>
      <c r="F77" s="105">
        <f t="shared" si="2"/>
        <v>-493.24</v>
      </c>
      <c r="G77" s="98">
        <v>463.24</v>
      </c>
    </row>
    <row r="78" spans="1:7" x14ac:dyDescent="0.25">
      <c r="A78" s="159">
        <v>31</v>
      </c>
      <c r="B78" s="160"/>
      <c r="C78" s="161"/>
      <c r="D78" s="53" t="s">
        <v>10</v>
      </c>
      <c r="E78" s="100">
        <v>956.48</v>
      </c>
      <c r="F78" s="105">
        <f t="shared" si="2"/>
        <v>-493.24</v>
      </c>
      <c r="G78" s="98">
        <v>463.24</v>
      </c>
    </row>
    <row r="79" spans="1:7" x14ac:dyDescent="0.25">
      <c r="A79" s="165" t="s">
        <v>77</v>
      </c>
      <c r="B79" s="166"/>
      <c r="C79" s="167"/>
      <c r="D79" s="52" t="s">
        <v>78</v>
      </c>
      <c r="E79" s="99">
        <v>25976.13</v>
      </c>
      <c r="F79" s="105">
        <f t="shared" si="2"/>
        <v>-18991.900000000001</v>
      </c>
      <c r="G79" s="96">
        <v>6984.23</v>
      </c>
    </row>
    <row r="80" spans="1:7" x14ac:dyDescent="0.25">
      <c r="A80" s="156">
        <v>3</v>
      </c>
      <c r="B80" s="157"/>
      <c r="C80" s="158"/>
      <c r="D80" s="53" t="s">
        <v>9</v>
      </c>
      <c r="E80" s="100">
        <v>25976.13</v>
      </c>
      <c r="F80" s="106">
        <f t="shared" si="2"/>
        <v>-18991.900000000001</v>
      </c>
      <c r="G80" s="98">
        <v>6984.23</v>
      </c>
    </row>
    <row r="81" spans="1:7" x14ac:dyDescent="0.25">
      <c r="A81" s="159">
        <v>31</v>
      </c>
      <c r="B81" s="160"/>
      <c r="C81" s="161"/>
      <c r="D81" s="53" t="s">
        <v>10</v>
      </c>
      <c r="E81" s="100">
        <v>25976.13</v>
      </c>
      <c r="F81" s="106">
        <f t="shared" si="2"/>
        <v>-18991.900000000001</v>
      </c>
      <c r="G81" s="98">
        <v>6984.23</v>
      </c>
    </row>
    <row r="82" spans="1:7" ht="18" x14ac:dyDescent="0.25">
      <c r="A82" s="185" t="s">
        <v>90</v>
      </c>
      <c r="B82" s="186"/>
      <c r="C82" s="186"/>
      <c r="D82" s="187"/>
      <c r="E82" s="101">
        <f>E79+E76+E73+E70+E67+E62+E58+E55+E51+E47+E41+E36+E33+E28+E24+E18+E14+E10</f>
        <v>1507766.4</v>
      </c>
      <c r="F82" s="107">
        <f t="shared" si="2"/>
        <v>76267.200000000186</v>
      </c>
      <c r="G82" s="102">
        <v>1584033.6</v>
      </c>
    </row>
  </sheetData>
  <mergeCells count="77">
    <mergeCell ref="A82:D82"/>
    <mergeCell ref="A78:C78"/>
    <mergeCell ref="A79:C79"/>
    <mergeCell ref="A80:C80"/>
    <mergeCell ref="A81:C81"/>
    <mergeCell ref="A73:C73"/>
    <mergeCell ref="A74:C74"/>
    <mergeCell ref="A75:C75"/>
    <mergeCell ref="A76:C76"/>
    <mergeCell ref="A77:C77"/>
    <mergeCell ref="A65:C65"/>
    <mergeCell ref="A66:C66"/>
    <mergeCell ref="A67:C67"/>
    <mergeCell ref="A68:C68"/>
    <mergeCell ref="A69:C69"/>
    <mergeCell ref="A64:C64"/>
    <mergeCell ref="A56:C56"/>
    <mergeCell ref="A57:C57"/>
    <mergeCell ref="A61:C61"/>
    <mergeCell ref="A62:C62"/>
    <mergeCell ref="A63:C63"/>
    <mergeCell ref="A55:C55"/>
    <mergeCell ref="A58:C58"/>
    <mergeCell ref="A50:C50"/>
    <mergeCell ref="A51:C51"/>
    <mergeCell ref="A52:C52"/>
    <mergeCell ref="A53:C53"/>
    <mergeCell ref="A46:C46"/>
    <mergeCell ref="A47:C47"/>
    <mergeCell ref="A48:C48"/>
    <mergeCell ref="A49:C49"/>
    <mergeCell ref="A54:C54"/>
    <mergeCell ref="A41:C41"/>
    <mergeCell ref="A42:C42"/>
    <mergeCell ref="A43:C43"/>
    <mergeCell ref="A44:C44"/>
    <mergeCell ref="A45:C45"/>
    <mergeCell ref="A36:C36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16:C16"/>
    <mergeCell ref="A7:C7"/>
    <mergeCell ref="A1:E1"/>
    <mergeCell ref="A3:E3"/>
    <mergeCell ref="A5:C5"/>
    <mergeCell ref="A6:D6"/>
    <mergeCell ref="A12:C12"/>
    <mergeCell ref="A13:C13"/>
    <mergeCell ref="A14:C14"/>
    <mergeCell ref="A15:C15"/>
    <mergeCell ref="A8:C8"/>
    <mergeCell ref="A9:C9"/>
    <mergeCell ref="A11:C11"/>
    <mergeCell ref="A10:C10"/>
    <mergeCell ref="A70:C70"/>
    <mergeCell ref="A71:C71"/>
    <mergeCell ref="A72:C72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Prihodi i rashodi po izvorima</vt:lpstr>
      <vt:lpstr>Rashodi prema funkcijskoj kl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2025-06-11T07:45:25Z</cp:lastPrinted>
  <dcterms:created xsi:type="dcterms:W3CDTF">2022-08-12T12:51:27Z</dcterms:created>
  <dcterms:modified xsi:type="dcterms:W3CDTF">2025-06-23T06:54:25Z</dcterms:modified>
</cp:coreProperties>
</file>