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4010"/>
  </bookViews>
  <sheets>
    <sheet name="SAŽETAK" sheetId="1" r:id="rId1"/>
    <sheet name=" Račun prihoda i rashoda" sheetId="3" r:id="rId2"/>
    <sheet name="Rashodi prema izvorima finan" sheetId="5" r:id="rId3"/>
    <sheet name="Rahodi prema funkcijskoj" sheetId="8" r:id="rId4"/>
    <sheet name="POSEBNI DIO" sheetId="7" r:id="rId5"/>
  </sheets>
  <definedNames>
    <definedName name="_xlnm.Print_Area" localSheetId="1">' Račun prihoda i rashoda'!$B$1:$I$40</definedName>
    <definedName name="_xlnm.Print_Area" localSheetId="0">SAŽETAK!$B$1:$I$6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7" l="1"/>
  <c r="I40" i="7"/>
  <c r="I57" i="7"/>
  <c r="I71" i="7"/>
  <c r="I82" i="7"/>
  <c r="I90" i="7"/>
  <c r="I163" i="7"/>
  <c r="I172" i="7"/>
  <c r="I186" i="7"/>
  <c r="I196" i="7"/>
  <c r="I238" i="7"/>
  <c r="I229" i="7" l="1"/>
  <c r="I226" i="7"/>
  <c r="I225" i="7"/>
  <c r="I211" i="7"/>
  <c r="I210" i="7"/>
  <c r="I202" i="7"/>
  <c r="I203" i="7"/>
  <c r="I204" i="7"/>
  <c r="I201" i="7"/>
  <c r="H196" i="7"/>
  <c r="H229" i="7"/>
  <c r="H204" i="7"/>
  <c r="I183" i="7"/>
  <c r="I178" i="7"/>
  <c r="I177" i="7"/>
  <c r="I47" i="7"/>
  <c r="I48" i="7"/>
  <c r="I45" i="7"/>
  <c r="H48" i="7"/>
  <c r="H7" i="7"/>
  <c r="I13" i="7"/>
  <c r="I14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2" i="7"/>
  <c r="I12" i="7"/>
  <c r="H20" i="5"/>
  <c r="H23" i="5"/>
  <c r="H24" i="5"/>
  <c r="H25" i="5"/>
  <c r="H26" i="5"/>
  <c r="H27" i="5"/>
  <c r="H30" i="5"/>
  <c r="H31" i="5"/>
  <c r="H19" i="5"/>
  <c r="G20" i="5"/>
  <c r="G21" i="5"/>
  <c r="G23" i="5"/>
  <c r="G24" i="5"/>
  <c r="G26" i="5"/>
  <c r="G27" i="5"/>
  <c r="G30" i="5"/>
  <c r="G31" i="5"/>
  <c r="G19" i="5"/>
  <c r="F19" i="5"/>
  <c r="H7" i="5"/>
  <c r="H10" i="5"/>
  <c r="H11" i="5"/>
  <c r="H12" i="5"/>
  <c r="H13" i="5"/>
  <c r="H14" i="5"/>
  <c r="H17" i="5"/>
  <c r="H18" i="5"/>
  <c r="H6" i="5"/>
  <c r="G7" i="5"/>
  <c r="G8" i="5"/>
  <c r="G10" i="5"/>
  <c r="G11" i="5"/>
  <c r="G12" i="5"/>
  <c r="G13" i="5"/>
  <c r="G14" i="5"/>
  <c r="G18" i="5"/>
  <c r="G6" i="5"/>
  <c r="F6" i="5"/>
  <c r="I63" i="7" l="1"/>
  <c r="I64" i="7"/>
  <c r="I65" i="7"/>
  <c r="I66" i="7"/>
  <c r="I62" i="7"/>
  <c r="H67" i="7"/>
  <c r="H238" i="7" s="1"/>
  <c r="I67" i="7" l="1"/>
  <c r="I159" i="7"/>
  <c r="I128" i="7"/>
  <c r="I120" i="7"/>
  <c r="I118" i="7"/>
  <c r="I77" i="7"/>
  <c r="I78" i="7"/>
  <c r="I79" i="7"/>
  <c r="I76" i="7"/>
  <c r="H79" i="7"/>
  <c r="H32" i="7"/>
  <c r="H90" i="7" l="1"/>
  <c r="H128" i="7"/>
  <c r="H102" i="7"/>
  <c r="H7" i="8"/>
  <c r="H8" i="8"/>
  <c r="H9" i="8"/>
  <c r="H6" i="8"/>
  <c r="G7" i="8"/>
  <c r="G8" i="8"/>
  <c r="G6" i="8"/>
  <c r="E19" i="1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80" i="3"/>
  <c r="L81" i="3"/>
  <c r="L83" i="3"/>
  <c r="L84" i="3"/>
  <c r="L85" i="3"/>
  <c r="L86" i="3"/>
  <c r="L87" i="3"/>
  <c r="L88" i="3"/>
  <c r="L89" i="3"/>
  <c r="L91" i="3"/>
  <c r="L92" i="3"/>
  <c r="L93" i="3"/>
  <c r="L94" i="3"/>
  <c r="L47" i="3"/>
  <c r="K48" i="3"/>
  <c r="K49" i="3"/>
  <c r="K50" i="3"/>
  <c r="K51" i="3"/>
  <c r="K52" i="3"/>
  <c r="K53" i="3"/>
  <c r="K54" i="3"/>
  <c r="K55" i="3"/>
  <c r="K56" i="3"/>
  <c r="K57" i="3"/>
  <c r="K58" i="3"/>
  <c r="K59" i="3"/>
  <c r="K61" i="3"/>
  <c r="K62" i="3"/>
  <c r="K63" i="3"/>
  <c r="K64" i="3"/>
  <c r="K65" i="3"/>
  <c r="K67" i="3"/>
  <c r="K68" i="3"/>
  <c r="K69" i="3"/>
  <c r="K70" i="3"/>
  <c r="K71" i="3"/>
  <c r="K72" i="3"/>
  <c r="K73" i="3"/>
  <c r="K74" i="3"/>
  <c r="K76" i="3"/>
  <c r="K77" i="3"/>
  <c r="K79" i="3"/>
  <c r="K81" i="3"/>
  <c r="K83" i="3"/>
  <c r="K84" i="3"/>
  <c r="K85" i="3"/>
  <c r="K86" i="3"/>
  <c r="K87" i="3"/>
  <c r="K88" i="3"/>
  <c r="K89" i="3"/>
  <c r="K47" i="3"/>
  <c r="J47" i="3"/>
  <c r="J48" i="3"/>
  <c r="J87" i="3"/>
  <c r="J56" i="3"/>
  <c r="J76" i="3"/>
  <c r="J67" i="3"/>
  <c r="J61" i="3"/>
  <c r="J57" i="3"/>
  <c r="J49" i="3"/>
  <c r="L43" i="3" l="1"/>
  <c r="L15" i="3"/>
  <c r="L16" i="3"/>
  <c r="L17" i="3"/>
  <c r="L18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40" i="3"/>
  <c r="L41" i="3"/>
  <c r="L10" i="3"/>
  <c r="K43" i="3"/>
  <c r="K15" i="3"/>
  <c r="K16" i="3"/>
  <c r="K21" i="3"/>
  <c r="K22" i="3"/>
  <c r="K23" i="3"/>
  <c r="K24" i="3"/>
  <c r="K25" i="3"/>
  <c r="K26" i="3"/>
  <c r="K27" i="3"/>
  <c r="K28" i="3"/>
  <c r="K29" i="3"/>
  <c r="K30" i="3"/>
  <c r="K31" i="3"/>
  <c r="K32" i="3"/>
  <c r="K10" i="3"/>
  <c r="J24" i="3"/>
  <c r="J12" i="3"/>
  <c r="K12" i="3" s="1"/>
  <c r="J11" i="3" l="1"/>
  <c r="L12" i="3"/>
  <c r="D18" i="1"/>
  <c r="D15" i="1"/>
  <c r="I18" i="3"/>
  <c r="I29" i="3"/>
  <c r="I24" i="3"/>
  <c r="I15" i="3"/>
  <c r="I12" i="3" s="1"/>
  <c r="I11" i="3" s="1"/>
  <c r="I10" i="3" s="1"/>
  <c r="I49" i="3"/>
  <c r="I57" i="3"/>
  <c r="I67" i="3"/>
  <c r="I76" i="3"/>
  <c r="L11" i="3" l="1"/>
  <c r="K11" i="3"/>
  <c r="I61" i="3"/>
  <c r="I56" i="3" s="1"/>
  <c r="I48" i="3" s="1"/>
  <c r="I47" i="3" s="1"/>
  <c r="I87" i="3"/>
  <c r="E6" i="5"/>
  <c r="E19" i="5"/>
  <c r="E7" i="8"/>
  <c r="G238" i="7"/>
  <c r="G196" i="7"/>
  <c r="G229" i="7"/>
  <c r="G204" i="7"/>
  <c r="G172" i="7" l="1"/>
  <c r="G90" i="7"/>
  <c r="G71" i="7"/>
  <c r="G40" i="7"/>
  <c r="G7" i="7"/>
  <c r="G128" i="7"/>
  <c r="G32" i="7"/>
  <c r="G111" i="7" l="1"/>
  <c r="G79" i="7"/>
  <c r="G67" i="7"/>
  <c r="G48" i="7"/>
  <c r="H49" i="3" l="1"/>
  <c r="H48" i="3" s="1"/>
  <c r="H47" i="3" s="1"/>
  <c r="H76" i="3"/>
  <c r="H67" i="3"/>
  <c r="H61" i="3"/>
  <c r="H57" i="3"/>
  <c r="H56" i="3" s="1"/>
  <c r="H24" i="3"/>
  <c r="H18" i="3"/>
  <c r="H15" i="3"/>
  <c r="H12" i="3" s="1"/>
  <c r="H11" i="3" s="1"/>
  <c r="F236" i="7" l="1"/>
  <c r="F204" i="7"/>
  <c r="F196" i="7" s="1"/>
  <c r="F128" i="7"/>
  <c r="F67" i="7"/>
  <c r="F32" i="7" l="1"/>
  <c r="F238" i="7" s="1"/>
  <c r="D19" i="5"/>
  <c r="D6" i="5"/>
</calcChain>
</file>

<file path=xl/sharedStrings.xml><?xml version="1.0" encoding="utf-8"?>
<sst xmlns="http://schemas.openxmlformats.org/spreadsheetml/2006/main" count="486" uniqueCount="229">
  <si>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</si>
  <si>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</si>
  <si>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</si>
  <si>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</si>
  <si>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</si>
  <si>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</si>
  <si>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II. POSEBNI DIO</t>
  </si>
  <si>
    <t>I. OPĆI DIO</t>
  </si>
  <si>
    <t>Materijalni rashodi</t>
  </si>
  <si>
    <t>Pomoći iz inozemstva i od subjekata unutar općeg proračuna</t>
  </si>
  <si>
    <t xml:space="preserve"> Prihodi od prodaje proizvoda i robe te pruženih usluga i prihodi od donacija</t>
  </si>
  <si>
    <t>11 Opći prihodi i primici</t>
  </si>
  <si>
    <t>Prihodi od prodaje nefinancijske imovine</t>
  </si>
  <si>
    <t>Prihodi od prodaje proizvedene dugotrajne imovine</t>
  </si>
  <si>
    <t>INDEKS</t>
  </si>
  <si>
    <t>Pomoći od inozemnih vlada</t>
  </si>
  <si>
    <t>Tekuće pomoći od inozemnih vlada</t>
  </si>
  <si>
    <t>Prihodi od prodaje proizvoda i robe te pruženih usluga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</si>
  <si>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</si>
  <si>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</si>
  <si>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</si>
  <si>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</si>
  <si>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</si>
  <si>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</si>
  <si>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</si>
  <si>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</si>
  <si>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</si>
  <si>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</si>
  <si>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 xml:space="preserve">UKUPNO PRIHODI </t>
  </si>
  <si>
    <t>UKUPNO RASHODI</t>
  </si>
  <si>
    <t>UKUPNO PRIHODI</t>
  </si>
  <si>
    <t>INDEKS**</t>
  </si>
  <si>
    <t>SAŽETAK  RAČUNA PRIHODA I RASHODA I RAČUNA FINANCIRANJA</t>
  </si>
  <si>
    <t xml:space="preserve"> RAČUN PRIHODA I RASHODA </t>
  </si>
  <si>
    <t>IZVJEŠTAJ PO PROGRAMSKOJ KLASIFIKACIJI</t>
  </si>
  <si>
    <t>19 Predfinanciranje iz Županije</t>
  </si>
  <si>
    <t xml:space="preserve">31 Vlastiti prihodi </t>
  </si>
  <si>
    <t>41 Prihodi za vlastite namjene</t>
  </si>
  <si>
    <t>53 Proračun JLS</t>
  </si>
  <si>
    <t>61 Tekuće donacije - korisnici</t>
  </si>
  <si>
    <t>42 Višak/manjak prihoda - korisnici</t>
  </si>
  <si>
    <t>19 Prefinanciranje iz ŽP</t>
  </si>
  <si>
    <t>45 F.P. i dod.udio u por. na dohodak</t>
  </si>
  <si>
    <t>Program 2202</t>
  </si>
  <si>
    <t>Osnovno školstvo-standard</t>
  </si>
  <si>
    <t>A2202-01</t>
  </si>
  <si>
    <t>Djelatnost osnovnih škola</t>
  </si>
  <si>
    <t>Funkcija: 0912 Osnovno obrazovanje</t>
  </si>
  <si>
    <t>Izvor financiranja 45: F.P i dod. udio u por. na dohodak</t>
  </si>
  <si>
    <t>Račun rashoda/ izdatka</t>
  </si>
  <si>
    <t>Naziv računa</t>
  </si>
  <si>
    <t>Indeks (6=5/4*100)</t>
  </si>
  <si>
    <t>Stručno usavršavanje zaposlenika</t>
  </si>
  <si>
    <t>Uredski materijal i ostali mat. rashodi</t>
  </si>
  <si>
    <t>Materijal i sirovine</t>
  </si>
  <si>
    <t>El. energija</t>
  </si>
  <si>
    <t>Motorni benzin i dizel gorivo</t>
  </si>
  <si>
    <t>Materijal i dijelovi za tekuće i inv. održavanje</t>
  </si>
  <si>
    <t>Usluge telefona, pošte i prijevoza</t>
  </si>
  <si>
    <t>Usluge tekućeg i inv. održavanja</t>
  </si>
  <si>
    <t>Komunalne usluge</t>
  </si>
  <si>
    <t>Prijevoz učenika osnovnih škola</t>
  </si>
  <si>
    <t>Ostale zakupnine i najamnine</t>
  </si>
  <si>
    <t>Zdravstvene i veterinarske usluge</t>
  </si>
  <si>
    <t>Računalne usluge</t>
  </si>
  <si>
    <t>Premije osiguranja</t>
  </si>
  <si>
    <t>Reprezentacija</t>
  </si>
  <si>
    <t>Članarine</t>
  </si>
  <si>
    <t>Ostali nespomenuti rashodi poslovanja</t>
  </si>
  <si>
    <t>Ukupno:</t>
  </si>
  <si>
    <t>T2202-03</t>
  </si>
  <si>
    <t>Hitne intervencije u osnovnim školama</t>
  </si>
  <si>
    <t>Izvor financiranja 45: F.B. i dod. udio u por. Na dohodak</t>
  </si>
  <si>
    <t>Usluge tekućeg i investicijskog održavanja</t>
  </si>
  <si>
    <t>Intelektualne usluge</t>
  </si>
  <si>
    <t>Uredska oprema i namještaj</t>
  </si>
  <si>
    <t>A2202-04</t>
  </si>
  <si>
    <t>Administracija i upravljanje</t>
  </si>
  <si>
    <t>Ostali rashodi za zaposlene</t>
  </si>
  <si>
    <t>Doprinosi za OZO</t>
  </si>
  <si>
    <t>Prijevoz na posao i s posla</t>
  </si>
  <si>
    <t>Novčana nak.posl.zbog nezapošlj.osoba s inval.</t>
  </si>
  <si>
    <t>Program 2203</t>
  </si>
  <si>
    <t>Osnovno školstvo-iznad standarda</t>
  </si>
  <si>
    <t>A2203-01</t>
  </si>
  <si>
    <t>Javne potrebe u prosvjeti-korisnici</t>
  </si>
  <si>
    <t>Izvor financiranja 11: Opći prihodi i primici</t>
  </si>
  <si>
    <t>Ostali nespomenuti rashodi</t>
  </si>
  <si>
    <t>A2203-04</t>
  </si>
  <si>
    <t>Podizanje kvalitete i standarda u školstvu</t>
  </si>
  <si>
    <t>Plaće po sudskim presudama</t>
  </si>
  <si>
    <t>Troškovi sudskih postupaka</t>
  </si>
  <si>
    <t>Knjige</t>
  </si>
  <si>
    <t>Izvor financiranja 41:Prihodi za posebne namjene</t>
  </si>
  <si>
    <t>Izvor financiranja 31:Vlastiti prihodi</t>
  </si>
  <si>
    <t>Materijal I dijelovi za tekuće i inv. održavanje</t>
  </si>
  <si>
    <t>Uređaji, strojevi i oprema za ostale namjene</t>
  </si>
  <si>
    <t>Izvor financiranja 53:Proračun JLS</t>
  </si>
  <si>
    <t>Dodatna ulaganja na građ.objektima</t>
  </si>
  <si>
    <t>Izvor financiranja 42: Višak prihoda</t>
  </si>
  <si>
    <t>Uredski materijal i ostali mat.rashodi</t>
  </si>
  <si>
    <t>Usluge tekućeg i inv.održavanja</t>
  </si>
  <si>
    <t>Ugovori o djelu</t>
  </si>
  <si>
    <t>Izvor financiranja 61: Tekuće donacije - korisnici</t>
  </si>
  <si>
    <t>A2203-27</t>
  </si>
  <si>
    <t>Udžbenici</t>
  </si>
  <si>
    <t>Funkcija: 0960 Dodatne usluge u obrazovanju</t>
  </si>
  <si>
    <t>Izvor financiranja 51: Državni proračun</t>
  </si>
  <si>
    <t>A2203-33</t>
  </si>
  <si>
    <t>Prehrana za učenike</t>
  </si>
  <si>
    <t>A2203-34</t>
  </si>
  <si>
    <t>Zalihe menstrualnih higijenskih potrepština</t>
  </si>
  <si>
    <t>Materijal za hig. potrebe i njegu</t>
  </si>
  <si>
    <t>Doprinosi na plaće</t>
  </si>
  <si>
    <t>Program 4306</t>
  </si>
  <si>
    <t>Nacionalni EU projekti</t>
  </si>
  <si>
    <t>T4306-03</t>
  </si>
  <si>
    <t>Inkluzija - korak bliže društvu bez prepreka</t>
  </si>
  <si>
    <t xml:space="preserve">Plaće za redovan rad </t>
  </si>
  <si>
    <t xml:space="preserve">Ostali rashodi za zaposlene </t>
  </si>
  <si>
    <t xml:space="preserve">Doprinosi na plaće </t>
  </si>
  <si>
    <t>Izvor financiranja 19: Predfinanciranje iz ŽP</t>
  </si>
  <si>
    <t>SVEUKUPNO</t>
  </si>
  <si>
    <t>Funkcija:0912 Osnovno obrazovanje</t>
  </si>
  <si>
    <t>Račun rashoda/izdataka</t>
  </si>
  <si>
    <t>Namirnice</t>
  </si>
  <si>
    <t>Materijal i dijelovi za tekuće i investicijsko održavanje</t>
  </si>
  <si>
    <t>Ostale računalne usluge</t>
  </si>
  <si>
    <t>Uredski namještaj</t>
  </si>
  <si>
    <t>Ostala uredska oprema</t>
  </si>
  <si>
    <t>Pomoći proračunskim korisnicima iz proračuna koji im nije nadležan</t>
  </si>
  <si>
    <t>Kapitalne pomoći proračunskim korisnicima iz proračuna koji im nije nadležan</t>
  </si>
  <si>
    <t>Prijenosi između proračunskih korisnika istog proračuna</t>
  </si>
  <si>
    <t>Tekući prijenosi između proračunskih korisnika istog proračuna</t>
  </si>
  <si>
    <t>Tekući prijenosi između proračunskih korisnika istog proračuna temeljem prijenosa EU sredstava</t>
  </si>
  <si>
    <t>Prihodi od upravnih i administrativnih pristojbi, pristojbi po posebnim propisima i naknada</t>
  </si>
  <si>
    <t>Prihodi po posebnim propisima</t>
  </si>
  <si>
    <t>Ostali nespomenuti prihodi</t>
  </si>
  <si>
    <t>Prihodi od pruženih usluga-OŠ</t>
  </si>
  <si>
    <t>Donacije</t>
  </si>
  <si>
    <t>Tekuće donacije od neprofitnih organizacija-OŠ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</si>
  <si>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</si>
  <si>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</si>
  <si>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</si>
  <si>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</si>
  <si>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SVEUKUPNO PRIHODI + VIŠAK PRIHODA</t>
  </si>
  <si>
    <t>Vlastiti izvori</t>
  </si>
  <si>
    <t>Višak prihoda</t>
  </si>
  <si>
    <t>Plaće za zaposlene</t>
  </si>
  <si>
    <t>Doprinosi za mirovinsko osiguranje</t>
  </si>
  <si>
    <t>Doprinosi za obvezno mirovinsko osiguranje</t>
  </si>
  <si>
    <t>Naknade za prijevoz, za rad na terenu i odvojeni život</t>
  </si>
  <si>
    <t>Rashodi za materijal i energiju</t>
  </si>
  <si>
    <t>Uredski materijal i ostali materijalni rashodi</t>
  </si>
  <si>
    <t>Energija</t>
  </si>
  <si>
    <t>Rashodi za usluge</t>
  </si>
  <si>
    <t>Zakupnine i najamnine</t>
  </si>
  <si>
    <t>Ostale usluge</t>
  </si>
  <si>
    <t>Članarine i norme</t>
  </si>
  <si>
    <t>Pristojbe i naknade</t>
  </si>
  <si>
    <t>Tekuće donacije</t>
  </si>
  <si>
    <t>Tekuće donacije u naravi</t>
  </si>
  <si>
    <t>Građevinski objekti</t>
  </si>
  <si>
    <t>Postrojenja i oprema</t>
  </si>
  <si>
    <t>Knjige, umjetnička djela i ostale izložbene vrijednosti</t>
  </si>
  <si>
    <t>Rashodi za dodatna ulaganja na nefinancijskoj imovini</t>
  </si>
  <si>
    <t>Dodatna ulaganja na građevinskim objektima</t>
  </si>
  <si>
    <t xml:space="preserve">I. OPĆI DIO  </t>
  </si>
  <si>
    <t>A. RAČUN PRIHODA I RASHODA</t>
  </si>
  <si>
    <t xml:space="preserve">PRIHODI I RASHODI </t>
  </si>
  <si>
    <t>6 Prihodi poslovanja</t>
  </si>
  <si>
    <t>7 Prihodi od prodaje nefinancijske imovine</t>
  </si>
  <si>
    <t xml:space="preserve"> PRIHODI UKUPNO</t>
  </si>
  <si>
    <t>3 Rashodi poslovanja</t>
  </si>
  <si>
    <t>4 Rashodi za nabavu nefinancijske imovine</t>
  </si>
  <si>
    <t>Razlika - višak/manjak</t>
  </si>
  <si>
    <t>B. RAČUN FINANCIRANJA</t>
  </si>
  <si>
    <t>Oznaka</t>
  </si>
  <si>
    <t>8 Primici od financijske imovine i zaduživanja</t>
  </si>
  <si>
    <t>5  Izdaci za financijsku imovinu i otplate zajmova</t>
  </si>
  <si>
    <t>Neto zaduživanje/financiranje</t>
  </si>
  <si>
    <t>C. RASPOLOŽIVA SREDSTVA IZ PRETHODNE GODINE</t>
  </si>
  <si>
    <t>Višak/manjak iz prethodnih godina</t>
  </si>
  <si>
    <t>Višak/manjak+neto financiranje+raspoloživa sredstva iz prethodnih godina</t>
  </si>
  <si>
    <t>9 Preneseni višak prethodne godine</t>
  </si>
  <si>
    <t>Službena , radna i zaštitna odjeća i obuća</t>
  </si>
  <si>
    <t>Račun rashoda/izdatka</t>
  </si>
  <si>
    <t>Indeks (6/5*100)</t>
  </si>
  <si>
    <t>Izvor financiranja 12: Višak/manjak prihoda-ZŽ</t>
  </si>
  <si>
    <t>Službena,radna i zaštitna odjeća i obuća</t>
  </si>
  <si>
    <t>Ostali nenavedeni rashodi za zaposlene</t>
  </si>
  <si>
    <t>12 Višak/manjak prihoda - ZŽ</t>
  </si>
  <si>
    <t>Izvor financiranja 12: Višak/manjak prihoda - ZŽ</t>
  </si>
  <si>
    <t>IZVJEŠTAJ O RASHODIMA PREMA FUNKCIJSKOJ KLASIFIKACIJI</t>
  </si>
  <si>
    <t>09 Obrazovanje</t>
  </si>
  <si>
    <t>0912 Osnovno obrazovanje</t>
  </si>
  <si>
    <t>096 Dodatne usluge u obrazovanju</t>
  </si>
  <si>
    <t>OSTVARENJE/IZVRŠENJE 
1.-6.2025.</t>
  </si>
  <si>
    <t xml:space="preserve"> IZVRŠENJE 
1.-6.2025.</t>
  </si>
  <si>
    <t>Ostvarenje/Izvršenje 1.-6.2025.</t>
  </si>
  <si>
    <t>POLUGODIŠNJI IZVJEŠTAJ O IZVRŠENJU FINANCIJSKOG PLANA ZA 2025. GODINU OSNOVNE ŠKOLE NIKOLE TESLE</t>
  </si>
  <si>
    <t>Uređaji</t>
  </si>
  <si>
    <t>Uredski materijal</t>
  </si>
  <si>
    <t>Tekući plan 2026.</t>
  </si>
  <si>
    <t>Ostvarenje/Izvršenje 1.-6.2026.</t>
  </si>
  <si>
    <t>Ostvarenje/izvršenje 1.-6.2025.</t>
  </si>
  <si>
    <t>IZVORNI PLAN 2026.</t>
  </si>
  <si>
    <t>TEKUĆI PLAN 2026.</t>
  </si>
  <si>
    <t>OSTVARENJE/IZVRŠENJE 
1.-6.2026.</t>
  </si>
  <si>
    <t xml:space="preserve">OSTVARENJE/IZVRŠENJE 
1.-6.2025. </t>
  </si>
  <si>
    <t xml:space="preserve"> IZVRŠENJE 
1.-6.2026.</t>
  </si>
  <si>
    <t>Izvorni plan 2026.</t>
  </si>
  <si>
    <t>Izvršenje 1.-6.2026.</t>
  </si>
  <si>
    <t>50 Pomoći iz državnog proračuna</t>
  </si>
  <si>
    <t>56 Fondovi EU</t>
  </si>
  <si>
    <t>51 Programi Unije</t>
  </si>
  <si>
    <t>Izvor financiranja 50:Pomoći iz državnog proračuna</t>
  </si>
  <si>
    <t>Izvor financiranja 51:Programi Unije</t>
  </si>
  <si>
    <t>Uređenje prostora</t>
  </si>
  <si>
    <t>Izvor financiranja 56: Inkluzija-korak bliže društvu bez prepreka</t>
  </si>
  <si>
    <t>Izvor financiranja 50:MZO-Inkluzija</t>
  </si>
  <si>
    <t>Izvor financiranja 11:  Opći prihodi i primici</t>
  </si>
  <si>
    <t>T2203-02</t>
  </si>
  <si>
    <t>Projektna dokumentacija-Javne potrebe</t>
  </si>
  <si>
    <t>Ostala nematerijalna proizvedena imovina</t>
  </si>
  <si>
    <t>Računala i računalna oprema</t>
  </si>
  <si>
    <t>Plaće za redovan rad PREDF.</t>
  </si>
  <si>
    <t>Energetski certifikati</t>
  </si>
  <si>
    <t>Ostali 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</si>
</sst>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-* #,##0.00\ [$€-1]_-;\-* #,##0.00\ [$€-1]_-;_-* &quot;-&quot;??\ [$€-1]_-;_-@_-"/>
    <numFmt numFmtId="165" formatCode="_-* #,##0.00\ [$€-41A]_-;\-* #,##0.00\ [$€-41A]_-;_-* &quot;-&quot;??\ [$€-41A]_-;_-@_-"/>
  </numFmts>
  <fonts count="4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i/>
      <sz val="12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b/>
      <i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298">
    <xf numFmtId="0" fontId="0" fillId="0" borderId="0" xfId="0"/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9" fillId="0" borderId="0" xfId="0" applyFont="1" applyAlignment="1">
      <alignment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10" fillId="0" borderId="0" xfId="0" applyFont="1" applyAlignment="1">
      <alignment vertical="top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11" fillId="3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12" fillId="0" borderId="0" xfId="0" applyFont="1"/>
    <xf numFmtId="0" fontId="14" fillId="0" borderId="0" xfId="0" applyFont="1"/>
    <xf numFmtId="0" fontId="12" fillId="4" borderId="0" xfId="0" applyFont="1" applyFill="1" applyAlignment="1">
      <alignment horizontal="left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vertical="center"/>
    </xf>
    <xf numFmtId="164" fontId="17" fillId="0" borderId="3" xfId="0" applyNumberFormat="1" applyFont="1" applyBorder="1" applyAlignment="1">
      <alignment vertical="center"/>
    </xf>
    <xf numFmtId="164" fontId="17" fillId="0" borderId="3" xfId="0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/>
    <xf numFmtId="164" fontId="18" fillId="0" borderId="3" xfId="0" applyNumberFormat="1" applyFont="1" applyBorder="1"/>
    <xf numFmtId="164" fontId="18" fillId="0" borderId="3" xfId="0" applyNumberFormat="1" applyFont="1" applyBorder="1" applyAlignment="1">
      <alignment horizontal="right"/>
    </xf>
    <xf numFmtId="2" fontId="18" fillId="0" borderId="3" xfId="0" applyNumberFormat="1" applyFont="1" applyBorder="1" applyAlignment="1">
      <alignment horizontal="right"/>
    </xf>
    <xf numFmtId="0" fontId="19" fillId="0" borderId="3" xfId="0" applyFont="1" applyBorder="1" applyAlignment="1">
      <alignment horizontal="left"/>
    </xf>
    <xf numFmtId="164" fontId="19" fillId="0" borderId="3" xfId="0" applyNumberFormat="1" applyFont="1" applyBorder="1"/>
    <xf numFmtId="164" fontId="19" fillId="0" borderId="3" xfId="0" applyNumberFormat="1" applyFont="1" applyBorder="1" applyAlignment="1">
      <alignment horizontal="right"/>
    </xf>
    <xf numFmtId="2" fontId="19" fillId="0" borderId="3" xfId="0" applyNumberFormat="1" applyFont="1" applyBorder="1" applyAlignment="1">
      <alignment horizontal="right"/>
    </xf>
    <xf numFmtId="0" fontId="20" fillId="5" borderId="6" xfId="0" applyFont="1" applyFill="1" applyBorder="1" applyAlignment="1">
      <alignment horizontal="left"/>
    </xf>
    <xf numFmtId="0" fontId="20" fillId="5" borderId="6" xfId="0" applyFont="1" applyFill="1" applyBorder="1"/>
    <xf numFmtId="0" fontId="19" fillId="5" borderId="6" xfId="0" applyFont="1" applyFill="1" applyBorder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6" fillId="0" borderId="9" xfId="0" applyFont="1" applyBorder="1" applyAlignment="1">
      <alignment vertical="center" wrapText="1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wrapText="1"/>
    </xf>
    <xf numFmtId="164" fontId="18" fillId="0" borderId="3" xfId="0" applyNumberFormat="1" applyFont="1" applyBorder="1" applyAlignment="1">
      <alignment wrapText="1"/>
    </xf>
    <xf numFmtId="0" fontId="19" fillId="0" borderId="3" xfId="0" applyFont="1" applyBorder="1"/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2" fillId="2" borderId="0" xfId="0" applyFont="1" applyFill="1"/>
    <xf numFmtId="0" fontId="0" fillId="2" borderId="0" xfId="0" applyFill="1"/>
    <xf numFmtId="0" fontId="12" fillId="4" borderId="10" xfId="0" applyFont="1" applyFill="1" applyBorder="1" applyAlignment="1">
      <alignment horizontal="left"/>
    </xf>
    <xf numFmtId="0" fontId="12" fillId="4" borderId="11" xfId="0" applyFont="1" applyFill="1" applyBorder="1" applyAlignment="1">
      <alignment horizontal="left"/>
    </xf>
    <xf numFmtId="0" fontId="0" fillId="4" borderId="0" xfId="0" applyFill="1"/>
    <xf numFmtId="0" fontId="19" fillId="5" borderId="6" xfId="0" applyFont="1" applyFill="1" applyBorder="1" applyAlignment="1">
      <alignment horizontal="left"/>
    </xf>
    <xf numFmtId="0" fontId="19" fillId="0" borderId="0" xfId="0" applyFont="1" applyAlignment="1">
      <alignment horizontal="left"/>
    </xf>
    <xf numFmtId="0" fontId="17" fillId="0" borderId="3" xfId="0" applyFont="1" applyBorder="1" applyAlignment="1">
      <alignment horizontal="left" vertical="center"/>
    </xf>
    <xf numFmtId="164" fontId="17" fillId="0" borderId="3" xfId="0" applyNumberFormat="1" applyFont="1" applyBorder="1" applyAlignment="1">
      <alignment horizontal="center" vertical="center"/>
    </xf>
    <xf numFmtId="164" fontId="17" fillId="0" borderId="3" xfId="0" applyNumberFormat="1" applyFont="1" applyBorder="1" applyAlignment="1">
      <alignment horizontal="center" vertical="center" wrapText="1"/>
    </xf>
    <xf numFmtId="164" fontId="17" fillId="0" borderId="3" xfId="0" applyNumberFormat="1" applyFont="1" applyBorder="1"/>
    <xf numFmtId="164" fontId="17" fillId="0" borderId="3" xfId="0" applyNumberFormat="1" applyFont="1" applyBorder="1" applyAlignment="1">
      <alignment horizontal="left" vertical="center"/>
    </xf>
    <xf numFmtId="164" fontId="17" fillId="0" borderId="3" xfId="0" applyNumberFormat="1" applyFont="1" applyBorder="1" applyAlignment="1">
      <alignment horizontal="left" vertical="center" wrapText="1"/>
    </xf>
    <xf numFmtId="0" fontId="18" fillId="6" borderId="0" xfId="0" applyFont="1" applyFill="1"/>
    <xf numFmtId="0" fontId="19" fillId="6" borderId="0" xfId="0" applyFont="1" applyFill="1"/>
    <xf numFmtId="0" fontId="19" fillId="6" borderId="0" xfId="0" applyFont="1" applyFill="1" applyAlignment="1">
      <alignment horizontal="center"/>
    </xf>
    <xf numFmtId="0" fontId="16" fillId="6" borderId="3" xfId="0" applyFont="1" applyFill="1" applyBorder="1" applyAlignment="1">
      <alignment vertical="center" wrapText="1"/>
    </xf>
    <xf numFmtId="0" fontId="16" fillId="6" borderId="3" xfId="0" applyFont="1" applyFill="1" applyBorder="1" applyAlignment="1">
      <alignment vertical="center"/>
    </xf>
    <xf numFmtId="0" fontId="16" fillId="6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left"/>
    </xf>
    <xf numFmtId="0" fontId="18" fillId="6" borderId="3" xfId="0" applyFont="1" applyFill="1" applyBorder="1" applyAlignment="1">
      <alignment wrapText="1"/>
    </xf>
    <xf numFmtId="164" fontId="18" fillId="6" borderId="3" xfId="0" applyNumberFormat="1" applyFont="1" applyFill="1" applyBorder="1" applyAlignment="1">
      <alignment wrapText="1"/>
    </xf>
    <xf numFmtId="164" fontId="18" fillId="6" borderId="3" xfId="0" applyNumberFormat="1" applyFont="1" applyFill="1" applyBorder="1"/>
    <xf numFmtId="164" fontId="17" fillId="6" borderId="3" xfId="0" applyNumberFormat="1" applyFont="1" applyFill="1" applyBorder="1"/>
    <xf numFmtId="2" fontId="18" fillId="6" borderId="3" xfId="0" applyNumberFormat="1" applyFont="1" applyFill="1" applyBorder="1" applyAlignment="1">
      <alignment horizontal="right"/>
    </xf>
    <xf numFmtId="0" fontId="19" fillId="6" borderId="3" xfId="0" applyFont="1" applyFill="1" applyBorder="1" applyAlignment="1">
      <alignment horizontal="left"/>
    </xf>
    <xf numFmtId="0" fontId="19" fillId="6" borderId="3" xfId="0" applyFont="1" applyFill="1" applyBorder="1"/>
    <xf numFmtId="164" fontId="19" fillId="6" borderId="3" xfId="0" applyNumberFormat="1" applyFont="1" applyFill="1" applyBorder="1"/>
    <xf numFmtId="164" fontId="16" fillId="6" borderId="3" xfId="0" applyNumberFormat="1" applyFont="1" applyFill="1" applyBorder="1"/>
    <xf numFmtId="2" fontId="19" fillId="6" borderId="3" xfId="0" applyNumberFormat="1" applyFont="1" applyFill="1" applyBorder="1" applyAlignment="1">
      <alignment horizontal="right"/>
    </xf>
    <xf numFmtId="0" fontId="21" fillId="0" borderId="8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/>
    <xf numFmtId="0" fontId="20" fillId="5" borderId="0" xfId="0" applyFont="1" applyFill="1"/>
    <xf numFmtId="0" fontId="24" fillId="0" borderId="0" xfId="0" applyFont="1"/>
    <xf numFmtId="164" fontId="18" fillId="0" borderId="3" xfId="2" applyNumberFormat="1" applyFont="1" applyBorder="1" applyAlignment="1">
      <alignment wrapText="1"/>
    </xf>
    <xf numFmtId="164" fontId="18" fillId="0" borderId="3" xfId="2" applyNumberFormat="1" applyFont="1" applyBorder="1"/>
    <xf numFmtId="164" fontId="19" fillId="0" borderId="3" xfId="2" applyNumberFormat="1" applyFont="1" applyBorder="1"/>
    <xf numFmtId="0" fontId="25" fillId="7" borderId="12" xfId="0" applyFont="1" applyFill="1" applyBorder="1"/>
    <xf numFmtId="4" fontId="25" fillId="7" borderId="12" xfId="0" applyNumberFormat="1" applyFont="1" applyFill="1" applyBorder="1"/>
    <xf numFmtId="164" fontId="25" fillId="7" borderId="12" xfId="0" applyNumberFormat="1" applyFont="1" applyFill="1" applyBorder="1"/>
    <xf numFmtId="0" fontId="12" fillId="0" borderId="0" xfId="0" applyFont="1" applyAlignment="1">
      <alignment wrapText="1"/>
    </xf>
    <xf numFmtId="0" fontId="26" fillId="0" borderId="3" xfId="0" applyFont="1" applyBorder="1"/>
    <xf numFmtId="0" fontId="26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left"/>
    </xf>
    <xf numFmtId="164" fontId="14" fillId="0" borderId="3" xfId="0" applyNumberFormat="1" applyFont="1" applyBorder="1"/>
    <xf numFmtId="164" fontId="26" fillId="0" borderId="3" xfId="0" applyNumberFormat="1" applyFont="1" applyBorder="1"/>
    <xf numFmtId="164" fontId="19" fillId="0" borderId="3" xfId="0" applyNumberFormat="1" applyFont="1" applyBorder="1" applyAlignment="1">
      <alignment wrapText="1"/>
    </xf>
    <xf numFmtId="164" fontId="0" fillId="0" borderId="0" xfId="0" applyNumberFormat="1"/>
    <xf numFmtId="164" fontId="17" fillId="2" borderId="3" xfId="0" applyNumberFormat="1" applyFont="1" applyFill="1" applyBorder="1" applyAlignment="1" applyProtection="1">
      <alignment horizontal="left" vertical="center" wrapText="1"/>
    </xf>
    <xf numFmtId="164" fontId="17" fillId="2" borderId="3" xfId="0" quotePrefix="1" applyNumberFormat="1" applyFont="1" applyFill="1" applyBorder="1" applyAlignment="1">
      <alignment horizontal="left" vertical="center" wrapText="1"/>
    </xf>
    <xf numFmtId="164" fontId="17" fillId="2" borderId="3" xfId="0" applyNumberFormat="1" applyFont="1" applyFill="1" applyBorder="1" applyAlignment="1">
      <alignment horizontal="left" vertical="center"/>
    </xf>
    <xf numFmtId="164" fontId="17" fillId="2" borderId="3" xfId="0" applyNumberFormat="1" applyFont="1" applyFill="1" applyBorder="1" applyAlignment="1" applyProtection="1">
      <alignment vertical="center" wrapText="1"/>
    </xf>
    <xf numFmtId="164" fontId="17" fillId="2" borderId="3" xfId="0" quotePrefix="1" applyNumberFormat="1" applyFont="1" applyFill="1" applyBorder="1" applyAlignment="1">
      <alignment vertical="center" wrapText="1"/>
    </xf>
    <xf numFmtId="164" fontId="17" fillId="2" borderId="3" xfId="0" applyNumberFormat="1" applyFont="1" applyFill="1" applyBorder="1" applyAlignment="1">
      <alignment vertical="center"/>
    </xf>
    <xf numFmtId="0" fontId="27" fillId="2" borderId="3" xfId="0" applyNumberFormat="1" applyFont="1" applyFill="1" applyBorder="1" applyAlignment="1" applyProtection="1">
      <alignment horizontal="left" vertical="center" wrapText="1"/>
    </xf>
    <xf numFmtId="0" fontId="27" fillId="2" borderId="3" xfId="0" quotePrefix="1" applyFont="1" applyFill="1" applyBorder="1" applyAlignment="1">
      <alignment horizontal="left" vertical="center"/>
    </xf>
    <xf numFmtId="0" fontId="6" fillId="2" borderId="3" xfId="0" quotePrefix="1" applyFont="1" applyFill="1" applyBorder="1" applyAlignment="1">
      <alignment horizontal="left" vertical="center"/>
    </xf>
    <xf numFmtId="0" fontId="27" fillId="2" borderId="3" xfId="0" quotePrefix="1" applyFont="1" applyFill="1" applyBorder="1" applyAlignment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 wrapText="1"/>
    </xf>
    <xf numFmtId="0" fontId="29" fillId="2" borderId="3" xfId="0" quotePrefix="1" applyFont="1" applyFill="1" applyBorder="1" applyAlignment="1">
      <alignment horizontal="left" vertical="center"/>
    </xf>
    <xf numFmtId="0" fontId="21" fillId="2" borderId="3" xfId="0" quotePrefix="1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6" fillId="2" borderId="1" xfId="0" quotePrefix="1" applyFont="1" applyFill="1" applyBorder="1" applyAlignment="1">
      <alignment horizontal="left" vertical="center"/>
    </xf>
    <xf numFmtId="0" fontId="6" fillId="2" borderId="2" xfId="0" quotePrefix="1" applyFont="1" applyFill="1" applyBorder="1" applyAlignment="1">
      <alignment horizontal="left" vertical="center"/>
    </xf>
    <xf numFmtId="0" fontId="6" fillId="2" borderId="4" xfId="0" quotePrefix="1" applyFont="1" applyFill="1" applyBorder="1" applyAlignment="1">
      <alignment horizontal="left" vertical="center"/>
    </xf>
    <xf numFmtId="0" fontId="27" fillId="2" borderId="3" xfId="0" applyFont="1" applyFill="1" applyBorder="1" applyAlignment="1">
      <alignment horizontal="left" vertical="center"/>
    </xf>
    <xf numFmtId="0" fontId="27" fillId="2" borderId="3" xfId="0" applyNumberFormat="1" applyFont="1" applyFill="1" applyBorder="1" applyAlignment="1" applyProtection="1">
      <alignment horizontal="left" vertical="center"/>
    </xf>
    <xf numFmtId="0" fontId="12" fillId="0" borderId="3" xfId="0" applyFont="1" applyBorder="1"/>
    <xf numFmtId="0" fontId="27" fillId="2" borderId="3" xfId="0" applyNumberFormat="1" applyFont="1" applyFill="1" applyBorder="1" applyAlignment="1" applyProtection="1">
      <alignment vertical="center" wrapText="1"/>
    </xf>
    <xf numFmtId="0" fontId="28" fillId="0" borderId="3" xfId="0" applyFont="1" applyBorder="1" applyAlignment="1">
      <alignment vertical="top" wrapText="1"/>
    </xf>
    <xf numFmtId="0" fontId="30" fillId="0" borderId="3" xfId="0" applyFont="1" applyBorder="1"/>
    <xf numFmtId="0" fontId="9" fillId="0" borderId="3" xfId="0" applyFont="1" applyBorder="1" applyAlignment="1">
      <alignment vertical="top" wrapText="1"/>
    </xf>
    <xf numFmtId="0" fontId="28" fillId="0" borderId="3" xfId="0" applyFont="1" applyBorder="1"/>
    <xf numFmtId="0" fontId="9" fillId="0" borderId="3" xfId="0" applyFont="1" applyBorder="1"/>
    <xf numFmtId="164" fontId="12" fillId="7" borderId="3" xfId="0" applyNumberFormat="1" applyFont="1" applyFill="1" applyBorder="1" applyAlignment="1">
      <alignment vertical="top" wrapText="1"/>
    </xf>
    <xf numFmtId="0" fontId="31" fillId="0" borderId="0" xfId="0" applyFont="1"/>
    <xf numFmtId="0" fontId="32" fillId="0" borderId="0" xfId="0" applyFont="1" applyAlignment="1">
      <alignment horizontal="left" indent="1"/>
    </xf>
    <xf numFmtId="0" fontId="33" fillId="0" borderId="0" xfId="0" applyFont="1" applyAlignment="1">
      <alignment horizontal="left" indent="1"/>
    </xf>
    <xf numFmtId="0" fontId="32" fillId="0" borderId="11" xfId="0" applyFont="1" applyBorder="1" applyAlignment="1">
      <alignment horizontal="left" wrapText="1"/>
    </xf>
    <xf numFmtId="4" fontId="32" fillId="0" borderId="0" xfId="0" applyNumberFormat="1" applyFont="1" applyAlignment="1">
      <alignment horizontal="left" indent="1"/>
    </xf>
    <xf numFmtId="0" fontId="33" fillId="0" borderId="11" xfId="0" applyFont="1" applyBorder="1" applyAlignment="1">
      <alignment horizontal="left" wrapText="1"/>
    </xf>
    <xf numFmtId="0" fontId="36" fillId="8" borderId="3" xfId="0" applyFont="1" applyFill="1" applyBorder="1" applyAlignment="1">
      <alignment horizontal="left" wrapText="1"/>
    </xf>
    <xf numFmtId="0" fontId="22" fillId="8" borderId="3" xfId="0" applyFont="1" applyFill="1" applyBorder="1" applyAlignment="1">
      <alignment horizontal="left" wrapText="1"/>
    </xf>
    <xf numFmtId="0" fontId="32" fillId="0" borderId="0" xfId="0" applyFont="1" applyAlignment="1">
      <alignment horizontal="left"/>
    </xf>
    <xf numFmtId="0" fontId="0" fillId="0" borderId="0" xfId="0" applyAlignment="1"/>
    <xf numFmtId="4" fontId="35" fillId="8" borderId="0" xfId="0" applyNumberFormat="1" applyFont="1" applyFill="1" applyBorder="1" applyAlignment="1">
      <alignment horizontal="right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36" fillId="8" borderId="18" xfId="0" applyFont="1" applyFill="1" applyBorder="1" applyAlignment="1">
      <alignment horizontal="left" wrapText="1"/>
    </xf>
    <xf numFmtId="0" fontId="36" fillId="8" borderId="22" xfId="0" applyFont="1" applyFill="1" applyBorder="1" applyAlignment="1">
      <alignment horizontal="left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4" fontId="22" fillId="8" borderId="27" xfId="0" applyNumberFormat="1" applyFont="1" applyFill="1" applyBorder="1" applyAlignment="1">
      <alignment horizontal="right"/>
    </xf>
    <xf numFmtId="0" fontId="34" fillId="0" borderId="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36" fillId="8" borderId="9" xfId="0" applyFont="1" applyFill="1" applyBorder="1" applyAlignment="1">
      <alignment horizontal="left" wrapText="1"/>
    </xf>
    <xf numFmtId="0" fontId="38" fillId="0" borderId="3" xfId="0" applyFont="1" applyBorder="1" applyAlignment="1">
      <alignment horizontal="left" wrapText="1"/>
    </xf>
    <xf numFmtId="164" fontId="36" fillId="8" borderId="17" xfId="0" applyNumberFormat="1" applyFont="1" applyFill="1" applyBorder="1" applyAlignment="1">
      <alignment horizontal="right" wrapText="1" indent="1"/>
    </xf>
    <xf numFmtId="164" fontId="36" fillId="8" borderId="23" xfId="0" applyNumberFormat="1" applyFont="1" applyFill="1" applyBorder="1" applyAlignment="1">
      <alignment horizontal="left" wrapText="1" indent="1"/>
    </xf>
    <xf numFmtId="164" fontId="36" fillId="8" borderId="9" xfId="0" applyNumberFormat="1" applyFont="1" applyFill="1" applyBorder="1" applyAlignment="1">
      <alignment horizontal="right"/>
    </xf>
    <xf numFmtId="164" fontId="36" fillId="8" borderId="19" xfId="0" applyNumberFormat="1" applyFont="1" applyFill="1" applyBorder="1" applyAlignment="1">
      <alignment horizontal="left" wrapText="1" indent="1"/>
    </xf>
    <xf numFmtId="164" fontId="36" fillId="8" borderId="20" xfId="0" applyNumberFormat="1" applyFont="1" applyFill="1" applyBorder="1" applyAlignment="1">
      <alignment horizontal="left" wrapText="1" indent="1"/>
    </xf>
    <xf numFmtId="164" fontId="37" fillId="0" borderId="16" xfId="0" applyNumberFormat="1" applyFont="1" applyBorder="1" applyAlignment="1">
      <alignment horizontal="left"/>
    </xf>
    <xf numFmtId="164" fontId="36" fillId="8" borderId="3" xfId="0" applyNumberFormat="1" applyFont="1" applyFill="1" applyBorder="1" applyAlignment="1">
      <alignment horizontal="right" wrapText="1" indent="1"/>
    </xf>
    <xf numFmtId="164" fontId="36" fillId="8" borderId="3" xfId="0" applyNumberFormat="1" applyFont="1" applyFill="1" applyBorder="1" applyAlignment="1">
      <alignment horizontal="left" wrapText="1" indent="1"/>
    </xf>
    <xf numFmtId="164" fontId="37" fillId="0" borderId="3" xfId="0" applyNumberFormat="1" applyFont="1" applyBorder="1" applyAlignment="1">
      <alignment horizontal="left"/>
    </xf>
    <xf numFmtId="0" fontId="14" fillId="0" borderId="3" xfId="0" applyFont="1" applyBorder="1"/>
    <xf numFmtId="0" fontId="0" fillId="0" borderId="3" xfId="0" applyBorder="1" applyAlignment="1">
      <alignment horizontal="center"/>
    </xf>
    <xf numFmtId="164" fontId="39" fillId="2" borderId="3" xfId="0" applyNumberFormat="1" applyFont="1" applyFill="1" applyBorder="1" applyAlignment="1">
      <alignment horizontal="left" vertical="center"/>
    </xf>
    <xf numFmtId="164" fontId="16" fillId="9" borderId="3" xfId="0" applyNumberFormat="1" applyFont="1" applyFill="1" applyBorder="1" applyAlignment="1" applyProtection="1">
      <alignment vertical="center" wrapText="1"/>
    </xf>
    <xf numFmtId="164" fontId="16" fillId="9" borderId="3" xfId="0" applyNumberFormat="1" applyFont="1" applyFill="1" applyBorder="1" applyAlignment="1" applyProtection="1">
      <alignment horizontal="left" vertical="center" wrapText="1"/>
    </xf>
    <xf numFmtId="2" fontId="14" fillId="0" borderId="3" xfId="0" applyNumberFormat="1" applyFont="1" applyBorder="1"/>
    <xf numFmtId="2" fontId="17" fillId="0" borderId="3" xfId="0" applyNumberFormat="1" applyFont="1" applyBorder="1" applyAlignment="1">
      <alignment horizontal="right" vertical="center"/>
    </xf>
    <xf numFmtId="2" fontId="26" fillId="0" borderId="3" xfId="0" applyNumberFormat="1" applyFont="1" applyBorder="1"/>
    <xf numFmtId="0" fontId="19" fillId="0" borderId="0" xfId="0" applyFont="1" applyBorder="1" applyAlignment="1">
      <alignment horizontal="left"/>
    </xf>
    <xf numFmtId="0" fontId="19" fillId="0" borderId="0" xfId="0" applyFont="1" applyBorder="1"/>
    <xf numFmtId="164" fontId="19" fillId="0" borderId="0" xfId="0" applyNumberFormat="1" applyFont="1" applyBorder="1"/>
    <xf numFmtId="2" fontId="19" fillId="0" borderId="0" xfId="0" applyNumberFormat="1" applyFont="1" applyBorder="1" applyAlignment="1">
      <alignment horizontal="center"/>
    </xf>
    <xf numFmtId="0" fontId="26" fillId="0" borderId="3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14" fillId="0" borderId="29" xfId="0" applyFont="1" applyBorder="1"/>
    <xf numFmtId="164" fontId="14" fillId="0" borderId="29" xfId="0" applyNumberFormat="1" applyFont="1" applyBorder="1"/>
    <xf numFmtId="2" fontId="14" fillId="0" borderId="29" xfId="0" applyNumberFormat="1" applyFont="1" applyBorder="1"/>
    <xf numFmtId="2" fontId="10" fillId="0" borderId="0" xfId="0" applyNumberFormat="1" applyFont="1" applyAlignment="1">
      <alignment vertical="top" wrapText="1"/>
    </xf>
    <xf numFmtId="2" fontId="5" fillId="3" borderId="3" xfId="0" applyNumberFormat="1" applyFont="1" applyFill="1" applyBorder="1" applyAlignment="1" applyProtection="1">
      <alignment horizontal="center" vertical="center" wrapText="1"/>
    </xf>
    <xf numFmtId="2" fontId="11" fillId="3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/>
    <xf numFmtId="2" fontId="18" fillId="0" borderId="3" xfId="0" applyNumberFormat="1" applyFont="1" applyBorder="1" applyAlignment="1"/>
    <xf numFmtId="2" fontId="14" fillId="0" borderId="3" xfId="0" applyNumberFormat="1" applyFont="1" applyBorder="1" applyAlignment="1"/>
    <xf numFmtId="2" fontId="26" fillId="0" borderId="3" xfId="0" applyNumberFormat="1" applyFont="1" applyBorder="1" applyAlignment="1"/>
    <xf numFmtId="164" fontId="14" fillId="0" borderId="3" xfId="0" applyNumberFormat="1" applyFont="1" applyBorder="1" applyAlignment="1">
      <alignment vertical="center"/>
    </xf>
    <xf numFmtId="164" fontId="18" fillId="8" borderId="9" xfId="0" applyNumberFormat="1" applyFont="1" applyFill="1" applyBorder="1" applyAlignment="1">
      <alignment horizontal="center" vertical="center" wrapText="1"/>
    </xf>
    <xf numFmtId="164" fontId="18" fillId="8" borderId="3" xfId="0" applyNumberFormat="1" applyFont="1" applyFill="1" applyBorder="1" applyAlignment="1">
      <alignment horizontal="center" vertical="center" wrapText="1"/>
    </xf>
    <xf numFmtId="164" fontId="14" fillId="0" borderId="9" xfId="0" applyNumberFormat="1" applyFont="1" applyBorder="1" applyAlignment="1">
      <alignment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2" fontId="16" fillId="0" borderId="3" xfId="0" applyNumberFormat="1" applyFont="1" applyBorder="1" applyAlignment="1">
      <alignment horizontal="righ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165" fontId="7" fillId="2" borderId="3" xfId="0" applyNumberFormat="1" applyFont="1" applyFill="1" applyBorder="1" applyAlignment="1" applyProtection="1">
      <alignment horizontal="left" vertical="center" wrapText="1"/>
    </xf>
    <xf numFmtId="165" fontId="38" fillId="0" borderId="3" xfId="0" applyNumberFormat="1" applyFont="1" applyBorder="1"/>
    <xf numFmtId="165" fontId="40" fillId="2" borderId="3" xfId="0" quotePrefix="1" applyNumberFormat="1" applyFont="1" applyFill="1" applyBorder="1" applyAlignment="1">
      <alignment horizontal="left" vertical="center" wrapText="1"/>
    </xf>
    <xf numFmtId="165" fontId="40" fillId="2" borderId="3" xfId="0" applyNumberFormat="1" applyFont="1" applyFill="1" applyBorder="1" applyAlignment="1">
      <alignment vertical="center" wrapText="1"/>
    </xf>
    <xf numFmtId="164" fontId="19" fillId="0" borderId="3" xfId="2" applyNumberFormat="1" applyFont="1" applyBorder="1" applyAlignment="1">
      <alignment wrapText="1"/>
    </xf>
    <xf numFmtId="0" fontId="24" fillId="0" borderId="21" xfId="0" applyFont="1" applyBorder="1" applyAlignment="1">
      <alignment horizontal="left"/>
    </xf>
    <xf numFmtId="165" fontId="5" fillId="2" borderId="3" xfId="0" applyNumberFormat="1" applyFont="1" applyFill="1" applyBorder="1" applyAlignment="1">
      <alignment horizontal="right"/>
    </xf>
    <xf numFmtId="165" fontId="24" fillId="0" borderId="3" xfId="0" applyNumberFormat="1" applyFont="1" applyBorder="1"/>
    <xf numFmtId="165" fontId="3" fillId="2" borderId="3" xfId="0" applyNumberFormat="1" applyFont="1" applyFill="1" applyBorder="1" applyAlignment="1">
      <alignment horizontal="right"/>
    </xf>
    <xf numFmtId="164" fontId="7" fillId="9" borderId="3" xfId="0" applyNumberFormat="1" applyFont="1" applyFill="1" applyBorder="1" applyAlignment="1" applyProtection="1">
      <alignment vertical="center" wrapText="1"/>
    </xf>
    <xf numFmtId="2" fontId="24" fillId="9" borderId="3" xfId="0" applyNumberFormat="1" applyFont="1" applyFill="1" applyBorder="1"/>
    <xf numFmtId="164" fontId="3" fillId="2" borderId="3" xfId="0" applyNumberFormat="1" applyFont="1" applyFill="1" applyBorder="1" applyAlignment="1">
      <alignment horizontal="right"/>
    </xf>
    <xf numFmtId="2" fontId="38" fillId="2" borderId="3" xfId="0" applyNumberFormat="1" applyFont="1" applyFill="1" applyBorder="1"/>
    <xf numFmtId="164" fontId="41" fillId="2" borderId="3" xfId="0" applyNumberFormat="1" applyFont="1" applyFill="1" applyBorder="1" applyAlignment="1">
      <alignment horizontal="right"/>
    </xf>
    <xf numFmtId="164" fontId="5" fillId="9" borderId="3" xfId="0" applyNumberFormat="1" applyFont="1" applyFill="1" applyBorder="1" applyAlignment="1">
      <alignment horizontal="right"/>
    </xf>
    <xf numFmtId="164" fontId="24" fillId="9" borderId="3" xfId="0" applyNumberFormat="1" applyFont="1" applyFill="1" applyBorder="1"/>
    <xf numFmtId="164" fontId="5" fillId="2" borderId="3" xfId="0" applyNumberFormat="1" applyFont="1" applyFill="1" applyBorder="1" applyAlignment="1">
      <alignment horizontal="right"/>
    </xf>
    <xf numFmtId="164" fontId="5" fillId="2" borderId="3" xfId="0" applyNumberFormat="1" applyFont="1" applyFill="1" applyBorder="1" applyAlignment="1"/>
    <xf numFmtId="164" fontId="7" fillId="2" borderId="3" xfId="0" applyNumberFormat="1" applyFont="1" applyFill="1" applyBorder="1" applyAlignment="1" applyProtection="1">
      <alignment vertical="center" wrapText="1"/>
    </xf>
    <xf numFmtId="164" fontId="24" fillId="7" borderId="3" xfId="0" applyNumberFormat="1" applyFont="1" applyFill="1" applyBorder="1" applyAlignment="1">
      <alignment vertical="top" wrapText="1"/>
    </xf>
    <xf numFmtId="164" fontId="24" fillId="0" borderId="0" xfId="0" applyNumberFormat="1" applyFont="1"/>
    <xf numFmtId="164" fontId="24" fillId="0" borderId="28" xfId="0" applyNumberFormat="1" applyFont="1" applyFill="1" applyBorder="1" applyAlignment="1" applyProtection="1">
      <alignment horizontal="right" vertical="top" shrinkToFit="1"/>
    </xf>
    <xf numFmtId="164" fontId="24" fillId="0" borderId="3" xfId="0" applyNumberFormat="1" applyFont="1" applyBorder="1"/>
    <xf numFmtId="164" fontId="38" fillId="0" borderId="3" xfId="0" applyNumberFormat="1" applyFont="1" applyBorder="1" applyAlignment="1">
      <alignment vertical="top" wrapText="1"/>
    </xf>
    <xf numFmtId="164" fontId="38" fillId="0" borderId="3" xfId="0" applyNumberFormat="1" applyFont="1" applyBorder="1"/>
    <xf numFmtId="164" fontId="3" fillId="2" borderId="3" xfId="0" applyNumberFormat="1" applyFont="1" applyFill="1" applyBorder="1" applyAlignment="1">
      <alignment horizontal="center" vertical="center"/>
    </xf>
    <xf numFmtId="164" fontId="36" fillId="8" borderId="3" xfId="0" applyNumberFormat="1" applyFont="1" applyFill="1" applyBorder="1" applyAlignment="1">
      <alignment horizontal="center" vertical="center" wrapText="1"/>
    </xf>
    <xf numFmtId="164" fontId="24" fillId="2" borderId="3" xfId="0" applyNumberFormat="1" applyFont="1" applyFill="1" applyBorder="1" applyAlignment="1">
      <alignment horizontal="center" vertical="center" wrapText="1"/>
    </xf>
    <xf numFmtId="164" fontId="22" fillId="8" borderId="3" xfId="0" applyNumberFormat="1" applyFont="1" applyFill="1" applyBorder="1" applyAlignment="1">
      <alignment horizontal="center" vertical="center" wrapText="1"/>
    </xf>
    <xf numFmtId="164" fontId="36" fillId="8" borderId="9" xfId="0" applyNumberFormat="1" applyFont="1" applyFill="1" applyBorder="1" applyAlignment="1">
      <alignment horizontal="right" vertical="center" wrapText="1" indent="1"/>
    </xf>
    <xf numFmtId="164" fontId="36" fillId="8" borderId="3" xfId="0" applyNumberFormat="1" applyFont="1" applyFill="1" applyBorder="1" applyAlignment="1">
      <alignment horizontal="right" vertical="center" wrapText="1" indent="1"/>
    </xf>
    <xf numFmtId="165" fontId="20" fillId="5" borderId="6" xfId="0" applyNumberFormat="1" applyFont="1" applyFill="1" applyBorder="1"/>
    <xf numFmtId="165" fontId="19" fillId="5" borderId="6" xfId="0" applyNumberFormat="1" applyFont="1" applyFill="1" applyBorder="1"/>
    <xf numFmtId="165" fontId="19" fillId="5" borderId="6" xfId="2" applyNumberFormat="1" applyFont="1" applyFill="1" applyBorder="1"/>
    <xf numFmtId="165" fontId="26" fillId="4" borderId="0" xfId="0" applyNumberFormat="1" applyFont="1" applyFill="1"/>
    <xf numFmtId="2" fontId="24" fillId="0" borderId="3" xfId="0" applyNumberFormat="1" applyFont="1" applyBorder="1"/>
    <xf numFmtId="2" fontId="38" fillId="0" borderId="3" xfId="0" applyNumberFormat="1" applyFont="1" applyBorder="1"/>
    <xf numFmtId="2" fontId="19" fillId="0" borderId="0" xfId="0" applyNumberFormat="1" applyFont="1" applyBorder="1" applyAlignment="1">
      <alignment horizontal="right"/>
    </xf>
    <xf numFmtId="0" fontId="12" fillId="4" borderId="0" xfId="0" applyFont="1" applyFill="1"/>
    <xf numFmtId="164" fontId="19" fillId="5" borderId="0" xfId="0" applyNumberFormat="1" applyFont="1" applyFill="1"/>
    <xf numFmtId="165" fontId="0" fillId="4" borderId="0" xfId="0" applyNumberFormat="1" applyFill="1"/>
    <xf numFmtId="165" fontId="26" fillId="4" borderId="0" xfId="4" applyNumberFormat="1" applyFont="1" applyFill="1"/>
    <xf numFmtId="165" fontId="20" fillId="5" borderId="0" xfId="0" applyNumberFormat="1" applyFont="1" applyFill="1"/>
    <xf numFmtId="164" fontId="12" fillId="4" borderId="0" xfId="0" applyNumberFormat="1" applyFont="1" applyFill="1"/>
    <xf numFmtId="164" fontId="26" fillId="4" borderId="0" xfId="0" applyNumberFormat="1" applyFont="1" applyFill="1"/>
    <xf numFmtId="164" fontId="20" fillId="5" borderId="0" xfId="0" applyNumberFormat="1" applyFont="1" applyFill="1"/>
    <xf numFmtId="0" fontId="1" fillId="2" borderId="0" xfId="0" applyFont="1" applyFill="1"/>
    <xf numFmtId="164" fontId="3" fillId="2" borderId="3" xfId="0" applyNumberFormat="1" applyFont="1" applyFill="1" applyBorder="1" applyAlignment="1" applyProtection="1">
      <alignment horizontal="right" wrapText="1"/>
    </xf>
    <xf numFmtId="164" fontId="5" fillId="9" borderId="3" xfId="0" applyNumberFormat="1" applyFont="1" applyFill="1" applyBorder="1" applyAlignment="1" applyProtection="1">
      <alignment horizontal="right" wrapText="1"/>
    </xf>
    <xf numFmtId="164" fontId="24" fillId="2" borderId="3" xfId="0" applyNumberFormat="1" applyFont="1" applyFill="1" applyBorder="1"/>
    <xf numFmtId="164" fontId="38" fillId="2" borderId="3" xfId="0" applyNumberFormat="1" applyFont="1" applyFill="1" applyBorder="1" applyAlignment="1">
      <alignment vertical="top" wrapText="1"/>
    </xf>
    <xf numFmtId="164" fontId="38" fillId="2" borderId="3" xfId="0" applyNumberFormat="1" applyFont="1" applyFill="1" applyBorder="1"/>
    <xf numFmtId="164" fontId="3" fillId="2" borderId="3" xfId="0" applyNumberFormat="1" applyFont="1" applyFill="1" applyBorder="1" applyAlignment="1">
      <alignment vertical="center"/>
    </xf>
    <xf numFmtId="164" fontId="40" fillId="2" borderId="3" xfId="0" applyNumberFormat="1" applyFont="1" applyFill="1" applyBorder="1" applyAlignment="1" applyProtection="1">
      <alignment vertical="center" wrapText="1"/>
    </xf>
    <xf numFmtId="164" fontId="36" fillId="8" borderId="3" xfId="0" applyNumberFormat="1" applyFont="1" applyFill="1" applyBorder="1" applyAlignment="1">
      <alignment vertical="center" wrapText="1"/>
    </xf>
    <xf numFmtId="164" fontId="36" fillId="8" borderId="3" xfId="0" applyNumberFormat="1" applyFont="1" applyFill="1" applyBorder="1" applyAlignment="1">
      <alignment horizontal="right" vertical="center"/>
    </xf>
    <xf numFmtId="164" fontId="38" fillId="0" borderId="3" xfId="0" applyNumberFormat="1" applyFont="1" applyBorder="1" applyAlignment="1">
      <alignment vertical="center"/>
    </xf>
    <xf numFmtId="164" fontId="22" fillId="8" borderId="3" xfId="0" applyNumberFormat="1" applyFont="1" applyFill="1" applyBorder="1" applyAlignment="1">
      <alignment vertical="center" wrapText="1"/>
    </xf>
    <xf numFmtId="164" fontId="22" fillId="8" borderId="3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8" fillId="0" borderId="3" xfId="0" applyNumberFormat="1" applyFont="1" applyBorder="1" applyAlignment="1">
      <alignment horizontal="left" vertical="center"/>
    </xf>
    <xf numFmtId="2" fontId="24" fillId="7" borderId="3" xfId="0" applyNumberFormat="1" applyFont="1" applyFill="1" applyBorder="1" applyAlignment="1">
      <alignment vertical="top" wrapText="1"/>
    </xf>
    <xf numFmtId="2" fontId="24" fillId="7" borderId="3" xfId="0" applyNumberFormat="1" applyFont="1" applyFill="1" applyBorder="1" applyAlignment="1">
      <alignment horizontal="center" wrapText="1"/>
    </xf>
    <xf numFmtId="0" fontId="0" fillId="0" borderId="0" xfId="0" applyFont="1"/>
    <xf numFmtId="43" fontId="24" fillId="0" borderId="3" xfId="3" applyFont="1" applyBorder="1" applyAlignment="1">
      <alignment vertical="top"/>
    </xf>
    <xf numFmtId="43" fontId="38" fillId="0" borderId="3" xfId="3" applyFont="1" applyBorder="1" applyAlignment="1">
      <alignment vertical="top"/>
    </xf>
    <xf numFmtId="43" fontId="24" fillId="0" borderId="3" xfId="3" applyFont="1" applyBorder="1" applyAlignment="1">
      <alignment horizontal="right" vertical="top" indent="3"/>
    </xf>
    <xf numFmtId="2" fontId="24" fillId="2" borderId="3" xfId="0" applyNumberFormat="1" applyFont="1" applyFill="1" applyBorder="1"/>
    <xf numFmtId="165" fontId="19" fillId="5" borderId="0" xfId="0" applyNumberFormat="1" applyFont="1" applyFill="1"/>
    <xf numFmtId="2" fontId="16" fillId="0" borderId="3" xfId="0" applyNumberFormat="1" applyFont="1" applyBorder="1" applyAlignment="1">
      <alignment horizontal="right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12" fillId="7" borderId="1" xfId="0" applyFont="1" applyFill="1" applyBorder="1" applyAlignment="1">
      <alignment horizontal="left" vertical="top" wrapText="1"/>
    </xf>
    <xf numFmtId="0" fontId="12" fillId="7" borderId="2" xfId="0" applyFont="1" applyFill="1" applyBorder="1" applyAlignment="1">
      <alignment horizontal="left" vertical="top" wrapText="1"/>
    </xf>
    <xf numFmtId="0" fontId="12" fillId="7" borderId="4" xfId="0" applyFont="1" applyFill="1" applyBorder="1" applyAlignment="1">
      <alignment horizontal="left" vertical="top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11" fillId="3" borderId="1" xfId="0" applyNumberFormat="1" applyFont="1" applyFill="1" applyBorder="1" applyAlignment="1" applyProtection="1">
      <alignment horizontal="center" vertical="center" wrapText="1"/>
    </xf>
    <xf numFmtId="0" fontId="11" fillId="3" borderId="2" xfId="0" applyNumberFormat="1" applyFont="1" applyFill="1" applyBorder="1" applyAlignment="1" applyProtection="1">
      <alignment horizontal="center" vertical="center" wrapText="1"/>
    </xf>
    <xf numFmtId="0" fontId="11" fillId="3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2" fillId="2" borderId="0" xfId="0" applyFont="1" applyFill="1" applyAlignment="1">
      <alignment horizontal="center"/>
    </xf>
    <xf numFmtId="0" fontId="7" fillId="0" borderId="7" xfId="0" applyFont="1" applyBorder="1" applyAlignment="1">
      <alignment horizontal="left" wrapText="1"/>
    </xf>
    <xf numFmtId="0" fontId="16" fillId="0" borderId="7" xfId="0" applyFont="1" applyBorder="1" applyAlignment="1">
      <alignment horizontal="left" wrapText="1"/>
    </xf>
    <xf numFmtId="0" fontId="21" fillId="0" borderId="8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5" xfId="0" applyFont="1" applyBorder="1" applyAlignment="1">
      <alignment horizontal="left"/>
    </xf>
    <xf numFmtId="0" fontId="15" fillId="2" borderId="0" xfId="0" applyFont="1" applyFill="1" applyAlignment="1">
      <alignment horizontal="left"/>
    </xf>
    <xf numFmtId="0" fontId="19" fillId="0" borderId="5" xfId="0" applyFont="1" applyBorder="1" applyAlignment="1">
      <alignment horizontal="left"/>
    </xf>
    <xf numFmtId="0" fontId="19" fillId="6" borderId="5" xfId="0" applyFont="1" applyFill="1" applyBorder="1" applyAlignment="1">
      <alignment horizontal="left"/>
    </xf>
    <xf numFmtId="2" fontId="26" fillId="4" borderId="0" xfId="0" applyNumberFormat="1" applyFont="1" applyFill="1"/>
    <xf numFmtId="0" fontId="19" fillId="5" borderId="0" xfId="0" applyFont="1" applyFill="1" applyAlignment="1">
      <alignment horizontal="right"/>
    </xf>
    <xf numFmtId="2" fontId="19" fillId="5" borderId="0" xfId="0" applyNumberFormat="1" applyFont="1" applyFill="1" applyAlignment="1">
      <alignment horizontal="right"/>
    </xf>
    <xf numFmtId="2" fontId="26" fillId="4" borderId="0" xfId="0" applyNumberFormat="1" applyFont="1" applyFill="1" applyAlignment="1">
      <alignment horizontal="right"/>
    </xf>
  </cellXfs>
  <cellStyles count="5">
    <cellStyle name="Comma" xfId="3" builtinId="3"/>
    <cellStyle name="Currency" xfId="4" builtinId="4"/>
    <cellStyle name="Normal" xfId="0" builtinId="0"/>
    <cellStyle name="Obično_List4" xfId="1"/>
    <cellStyle name="Percent" xfId="2" builtinId="5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4"/>
  <sheetViews>
    <sheetView tabSelected="1" zoomScaleNormal="100" workbookViewId="0">
      <selection activeCell="E33" sqref="E33"/>
    </sheetView>
  </sheetViews>
  <sheetFormatPr defaultRowHeight="15" x14ac:dyDescent="0.25"/>
  <cols>
    <col min="2" max="2" width="40.7109375" customWidth="1"/>
    <col min="3" max="3" width="35.140625" customWidth="1"/>
    <col min="4" max="4" width="26.28515625" customWidth="1"/>
    <col min="5" max="5" width="31.7109375" style="144" customWidth="1"/>
    <col min="6" max="7" width="25.28515625" customWidth="1"/>
    <col min="8" max="9" width="15.7109375" customWidth="1"/>
    <col min="10" max="10" width="25.28515625" customWidth="1"/>
  </cols>
  <sheetData>
    <row r="1" spans="2:10" ht="42" customHeight="1" x14ac:dyDescent="0.25">
      <c r="B1" s="269" t="s">
        <v>200</v>
      </c>
      <c r="C1" s="269"/>
      <c r="D1" s="269"/>
      <c r="E1" s="269"/>
      <c r="F1" s="269"/>
      <c r="G1" s="269"/>
      <c r="H1" s="269"/>
      <c r="I1" s="269"/>
      <c r="J1" s="6"/>
    </row>
    <row r="2" spans="2:10" ht="18" customHeight="1" x14ac:dyDescent="0.25">
      <c r="B2" s="270"/>
      <c r="C2" s="270"/>
      <c r="D2" s="270"/>
      <c r="E2" s="270"/>
      <c r="F2" s="270"/>
      <c r="G2" s="270"/>
      <c r="H2" s="270"/>
      <c r="I2" s="270"/>
      <c r="J2" s="2"/>
    </row>
    <row r="3" spans="2:10" ht="15.75" customHeight="1" x14ac:dyDescent="0.25">
      <c r="B3" s="269" t="s">
        <v>7</v>
      </c>
      <c r="C3" s="269"/>
      <c r="D3" s="269"/>
      <c r="E3" s="269"/>
      <c r="F3" s="269"/>
      <c r="G3" s="269"/>
      <c r="H3" s="269"/>
      <c r="I3" s="269"/>
      <c r="J3" s="5"/>
    </row>
    <row r="4" spans="2:10" ht="18" x14ac:dyDescent="0.25">
      <c r="B4" s="270"/>
      <c r="C4" s="270"/>
      <c r="D4" s="270"/>
      <c r="E4" s="270"/>
      <c r="F4" s="270"/>
      <c r="G4" s="270"/>
      <c r="H4" s="270"/>
      <c r="I4" s="270"/>
      <c r="J4" s="3"/>
    </row>
    <row r="5" spans="2:10" ht="18" customHeight="1" x14ac:dyDescent="0.25">
      <c r="B5" s="269" t="s">
        <v>32</v>
      </c>
      <c r="C5" s="269"/>
      <c r="D5" s="269"/>
      <c r="E5" s="269"/>
      <c r="F5" s="269"/>
      <c r="G5" s="269"/>
      <c r="H5" s="269"/>
      <c r="I5" s="269"/>
      <c r="J5" s="4"/>
    </row>
    <row r="6" spans="2:10" ht="18" customHeight="1" x14ac:dyDescent="0.25">
      <c r="B6" s="269"/>
      <c r="C6" s="269"/>
      <c r="D6" s="269"/>
      <c r="E6" s="269"/>
      <c r="F6" s="269"/>
      <c r="G6" s="269"/>
      <c r="H6" s="269"/>
      <c r="I6" s="269"/>
      <c r="J6" s="4"/>
    </row>
    <row r="7" spans="2:10" x14ac:dyDescent="0.25">
      <c r="B7" s="136" t="s">
        <v>167</v>
      </c>
      <c r="C7" s="136"/>
      <c r="D7" s="136"/>
      <c r="E7" s="143"/>
    </row>
    <row r="8" spans="2:10" x14ac:dyDescent="0.25">
      <c r="B8" s="136"/>
      <c r="C8" s="136"/>
      <c r="D8" s="136"/>
      <c r="E8" s="143"/>
    </row>
    <row r="9" spans="2:10" x14ac:dyDescent="0.25">
      <c r="B9" s="137" t="s">
        <v>168</v>
      </c>
      <c r="C9" s="136"/>
      <c r="D9" s="136"/>
      <c r="E9" s="143"/>
    </row>
    <row r="10" spans="2:10" ht="15.75" thickBot="1" x14ac:dyDescent="0.3">
      <c r="B10" s="136"/>
      <c r="C10" s="136"/>
      <c r="D10" s="136"/>
      <c r="E10" s="143"/>
    </row>
    <row r="11" spans="2:10" ht="27.75" customHeight="1" thickBot="1" x14ac:dyDescent="0.3">
      <c r="B11" s="146" t="s">
        <v>169</v>
      </c>
      <c r="C11" s="147" t="s">
        <v>199</v>
      </c>
      <c r="D11" s="148" t="s">
        <v>203</v>
      </c>
      <c r="E11" s="148" t="s">
        <v>204</v>
      </c>
    </row>
    <row r="12" spans="2:10" ht="24.75" customHeight="1" x14ac:dyDescent="0.25">
      <c r="B12" s="141" t="s">
        <v>170</v>
      </c>
      <c r="C12" s="224">
        <v>903081.31</v>
      </c>
      <c r="D12" s="251">
        <v>1737537.33</v>
      </c>
      <c r="E12" s="252">
        <v>988306.34000000008</v>
      </c>
      <c r="J12" s="1"/>
    </row>
    <row r="13" spans="2:10" ht="45" customHeight="1" x14ac:dyDescent="0.25">
      <c r="B13" s="141" t="s">
        <v>171</v>
      </c>
      <c r="C13" s="225">
        <v>0</v>
      </c>
      <c r="D13" s="253">
        <v>0</v>
      </c>
      <c r="E13" s="254">
        <v>0</v>
      </c>
    </row>
    <row r="14" spans="2:10" ht="36" customHeight="1" x14ac:dyDescent="0.25">
      <c r="B14" s="141" t="s">
        <v>184</v>
      </c>
      <c r="C14" s="224">
        <v>0</v>
      </c>
      <c r="D14" s="253">
        <v>4993.8500000000004</v>
      </c>
      <c r="E14" s="255">
        <v>0</v>
      </c>
    </row>
    <row r="15" spans="2:10" ht="15.75" customHeight="1" x14ac:dyDescent="0.25">
      <c r="B15" s="142" t="s">
        <v>172</v>
      </c>
      <c r="C15" s="226">
        <v>903081.31</v>
      </c>
      <c r="D15" s="256">
        <f>D12+D14</f>
        <v>1742531.1800000002</v>
      </c>
      <c r="E15" s="257">
        <v>988306.34</v>
      </c>
    </row>
    <row r="16" spans="2:10" ht="33" customHeight="1" x14ac:dyDescent="0.25">
      <c r="B16" s="141" t="s">
        <v>173</v>
      </c>
      <c r="C16" s="224">
        <v>1038251.3</v>
      </c>
      <c r="D16" s="258">
        <v>1712710.05</v>
      </c>
      <c r="E16" s="254">
        <v>946956.48</v>
      </c>
    </row>
    <row r="17" spans="1:46" ht="56.25" customHeight="1" x14ac:dyDescent="0.25">
      <c r="B17" s="141" t="s">
        <v>174</v>
      </c>
      <c r="C17" s="225">
        <v>2847.5</v>
      </c>
      <c r="D17" s="253">
        <v>29821.13</v>
      </c>
      <c r="E17" s="254">
        <v>10790</v>
      </c>
    </row>
    <row r="18" spans="1:46" s="9" customFormat="1" ht="33.75" customHeight="1" x14ac:dyDescent="0.25">
      <c r="A18"/>
      <c r="B18" s="141" t="s">
        <v>0</v>
      </c>
      <c r="C18" s="227">
        <v>1038251.3</v>
      </c>
      <c r="D18" s="256">
        <f>D16+D17</f>
        <v>1742531.18</v>
      </c>
      <c r="E18" s="257">
        <v>957746.48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 s="9" customFormat="1" ht="17.25" customHeight="1" x14ac:dyDescent="0.25">
      <c r="A19"/>
      <c r="B19" s="141" t="s">
        <v>175</v>
      </c>
      <c r="C19" s="227">
        <v>-135169.99</v>
      </c>
      <c r="D19" s="253">
        <v>0</v>
      </c>
      <c r="E19" s="259">
        <f>E15-E18</f>
        <v>30559.859999999986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 s="13" customFormat="1" x14ac:dyDescent="0.25">
      <c r="A20" s="12"/>
      <c r="B20" s="138"/>
      <c r="C20" s="136"/>
      <c r="D20" s="139"/>
      <c r="E20" s="143"/>
      <c r="F20"/>
      <c r="G20"/>
      <c r="H20"/>
      <c r="I20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x14ac:dyDescent="0.25">
      <c r="B21" s="138"/>
      <c r="C21" s="136"/>
      <c r="D21" s="136"/>
      <c r="E21" s="143"/>
    </row>
    <row r="22" spans="1:46" ht="27" customHeight="1" x14ac:dyDescent="0.25">
      <c r="B22" s="140" t="s">
        <v>176</v>
      </c>
      <c r="C22" s="136"/>
      <c r="D22" s="136"/>
      <c r="E22" s="143"/>
    </row>
    <row r="23" spans="1:46" ht="15.75" thickBot="1" x14ac:dyDescent="0.3">
      <c r="B23" s="138"/>
      <c r="C23" s="136"/>
      <c r="D23" s="136"/>
      <c r="E23" s="145"/>
    </row>
    <row r="24" spans="1:46" ht="24" customHeight="1" thickBot="1" x14ac:dyDescent="0.3">
      <c r="B24" s="151" t="s">
        <v>177</v>
      </c>
      <c r="C24" s="152" t="s">
        <v>199</v>
      </c>
      <c r="D24" s="153" t="s">
        <v>203</v>
      </c>
      <c r="E24" s="154" t="s">
        <v>204</v>
      </c>
    </row>
    <row r="25" spans="1:46" ht="27" customHeight="1" x14ac:dyDescent="0.25">
      <c r="B25" s="150" t="s">
        <v>178</v>
      </c>
      <c r="C25" s="159">
        <v>0</v>
      </c>
      <c r="D25" s="160">
        <v>0</v>
      </c>
      <c r="E25" s="161">
        <v>0</v>
      </c>
    </row>
    <row r="26" spans="1:46" ht="22.5" customHeight="1" x14ac:dyDescent="0.25">
      <c r="B26" s="149" t="s">
        <v>179</v>
      </c>
      <c r="C26" s="162">
        <v>0</v>
      </c>
      <c r="D26" s="163">
        <v>0</v>
      </c>
      <c r="E26" s="164">
        <v>0</v>
      </c>
    </row>
    <row r="27" spans="1:46" ht="24.75" customHeight="1" x14ac:dyDescent="0.25">
      <c r="B27" s="141" t="s">
        <v>180</v>
      </c>
      <c r="C27" s="165">
        <v>0</v>
      </c>
      <c r="D27" s="166">
        <v>0</v>
      </c>
      <c r="E27" s="167">
        <v>0</v>
      </c>
    </row>
    <row r="28" spans="1:46" ht="36.75" customHeight="1" x14ac:dyDescent="0.25">
      <c r="B28" s="138"/>
      <c r="C28" s="136"/>
      <c r="D28" s="136"/>
      <c r="E28" s="143"/>
    </row>
    <row r="29" spans="1:46" ht="15" customHeight="1" x14ac:dyDescent="0.25">
      <c r="B29" s="138"/>
      <c r="C29" s="136"/>
      <c r="D29" s="136"/>
      <c r="E29" s="143"/>
    </row>
    <row r="30" spans="1:46" ht="27.75" customHeight="1" x14ac:dyDescent="0.25">
      <c r="B30" s="140" t="s">
        <v>181</v>
      </c>
      <c r="C30" s="136"/>
      <c r="D30" s="136"/>
      <c r="E30" s="155"/>
    </row>
    <row r="31" spans="1:46" ht="15.75" thickBot="1" x14ac:dyDescent="0.3">
      <c r="B31" s="138"/>
      <c r="C31" s="136"/>
      <c r="D31" s="136"/>
      <c r="E31" s="145"/>
    </row>
    <row r="32" spans="1:46" ht="15.75" thickBot="1" x14ac:dyDescent="0.3">
      <c r="B32" s="156" t="s">
        <v>177</v>
      </c>
      <c r="C32" s="156" t="s">
        <v>205</v>
      </c>
      <c r="D32" s="156" t="s">
        <v>203</v>
      </c>
      <c r="E32" s="204" t="s">
        <v>204</v>
      </c>
    </row>
    <row r="33" spans="2:5" ht="26.25" customHeight="1" x14ac:dyDescent="0.25">
      <c r="B33" s="157" t="s">
        <v>182</v>
      </c>
      <c r="C33" s="228">
        <v>-3420.93</v>
      </c>
      <c r="D33" s="193">
        <v>4993.8500000000004</v>
      </c>
      <c r="E33" s="195">
        <v>4511.9799999999996</v>
      </c>
    </row>
    <row r="34" spans="2:5" ht="34.5" customHeight="1" x14ac:dyDescent="0.25">
      <c r="B34" s="158" t="s">
        <v>183</v>
      </c>
      <c r="C34" s="229">
        <v>-3420.93</v>
      </c>
      <c r="D34" s="194">
        <v>4993.8500000000004</v>
      </c>
      <c r="E34" s="192">
        <v>4511.9799999999996</v>
      </c>
    </row>
  </sheetData>
  <mergeCells count="6">
    <mergeCell ref="B1:I1"/>
    <mergeCell ref="B2:I2"/>
    <mergeCell ref="B4:I4"/>
    <mergeCell ref="B6:I6"/>
    <mergeCell ref="B5:I5"/>
    <mergeCell ref="B3:I3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97"/>
  <sheetViews>
    <sheetView topLeftCell="A8" zoomScale="90" zoomScaleNormal="90" workbookViewId="0">
      <selection activeCell="C49" sqref="C49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50.85546875" customWidth="1"/>
    <col min="7" max="9" width="25.28515625" customWidth="1"/>
    <col min="10" max="10" width="28.5703125" customWidth="1"/>
    <col min="11" max="12" width="15.7109375" customWidth="1"/>
    <col min="13" max="13" width="15.5703125" bestFit="1" customWidth="1"/>
  </cols>
  <sheetData>
    <row r="1" spans="2:13" ht="18" x14ac:dyDescent="0.25"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</row>
    <row r="2" spans="2:13" ht="15.75" customHeight="1" x14ac:dyDescent="0.25">
      <c r="B2" s="269" t="s">
        <v>7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</row>
    <row r="3" spans="2:13" ht="18" x14ac:dyDescent="0.25"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</row>
    <row r="4" spans="2:13" ht="15.75" customHeight="1" x14ac:dyDescent="0.25">
      <c r="B4" s="269" t="s">
        <v>33</v>
      </c>
      <c r="C4" s="269"/>
      <c r="D4" s="269"/>
      <c r="E4" s="269"/>
      <c r="F4" s="269"/>
      <c r="G4" s="269"/>
      <c r="H4" s="269"/>
      <c r="I4" s="269"/>
      <c r="J4" s="269"/>
      <c r="K4" s="269"/>
      <c r="L4" s="269"/>
    </row>
    <row r="5" spans="2:13" ht="18" x14ac:dyDescent="0.25"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</row>
    <row r="6" spans="2:13" ht="15.75" customHeight="1" x14ac:dyDescent="0.25">
      <c r="B6" s="269" t="s">
        <v>26</v>
      </c>
      <c r="C6" s="269"/>
      <c r="D6" s="269"/>
      <c r="E6" s="269"/>
      <c r="F6" s="269"/>
      <c r="G6" s="269"/>
      <c r="H6" s="269"/>
      <c r="I6" s="269"/>
      <c r="J6" s="269"/>
      <c r="K6" s="269"/>
      <c r="L6" s="269"/>
    </row>
    <row r="7" spans="2:13" ht="18" x14ac:dyDescent="0.25"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</row>
    <row r="8" spans="2:13" ht="45" customHeight="1" x14ac:dyDescent="0.25">
      <c r="B8" s="274" t="s">
        <v>5</v>
      </c>
      <c r="C8" s="275"/>
      <c r="D8" s="275"/>
      <c r="E8" s="275"/>
      <c r="F8" s="276"/>
      <c r="G8" s="8" t="s">
        <v>197</v>
      </c>
      <c r="H8" s="8" t="s">
        <v>206</v>
      </c>
      <c r="I8" s="8" t="s">
        <v>207</v>
      </c>
      <c r="J8" s="8" t="s">
        <v>208</v>
      </c>
      <c r="K8" s="8" t="s">
        <v>14</v>
      </c>
      <c r="L8" s="8" t="s">
        <v>31</v>
      </c>
    </row>
    <row r="9" spans="2:13" x14ac:dyDescent="0.25">
      <c r="B9" s="277">
        <v>1</v>
      </c>
      <c r="C9" s="278"/>
      <c r="D9" s="278"/>
      <c r="E9" s="278"/>
      <c r="F9" s="279"/>
      <c r="G9" s="10">
        <v>2</v>
      </c>
      <c r="H9" s="10">
        <v>3</v>
      </c>
      <c r="I9" s="10">
        <v>4</v>
      </c>
      <c r="J9" s="10">
        <v>5</v>
      </c>
      <c r="K9" s="10" t="s">
        <v>24</v>
      </c>
      <c r="L9" s="10" t="s">
        <v>25</v>
      </c>
    </row>
    <row r="10" spans="2:13" ht="15.75" x14ac:dyDescent="0.25">
      <c r="B10" s="114"/>
      <c r="C10" s="114"/>
      <c r="D10" s="114"/>
      <c r="E10" s="114"/>
      <c r="F10" s="114" t="s">
        <v>30</v>
      </c>
      <c r="G10" s="215">
        <v>903081.31</v>
      </c>
      <c r="H10" s="215">
        <v>1710923.48</v>
      </c>
      <c r="I10" s="215">
        <f>I11+I40</f>
        <v>1742531.1799999997</v>
      </c>
      <c r="J10" s="221">
        <v>988306.34</v>
      </c>
      <c r="K10" s="234">
        <f>J10/G10*100</f>
        <v>109.43713805792304</v>
      </c>
      <c r="L10" s="234">
        <f>J10/I10*100</f>
        <v>56.716709080637514</v>
      </c>
    </row>
    <row r="11" spans="2:13" ht="15.75" x14ac:dyDescent="0.25">
      <c r="B11" s="114">
        <v>6</v>
      </c>
      <c r="C11" s="114"/>
      <c r="D11" s="114"/>
      <c r="E11" s="114"/>
      <c r="F11" s="114" t="s">
        <v>1</v>
      </c>
      <c r="G11" s="216">
        <v>903081.31</v>
      </c>
      <c r="H11" s="215">
        <f>H12+H21+H24+H29+H36+H40</f>
        <v>1710923.4799999997</v>
      </c>
      <c r="I11" s="216">
        <f>I12+I21+I24+I29</f>
        <v>1737537.3299999996</v>
      </c>
      <c r="J11" s="221">
        <f>J12+J21+J24+J29+J33</f>
        <v>978942.84000000008</v>
      </c>
      <c r="K11" s="234">
        <f t="shared" ref="K11:K32" si="0">J11/G11*100</f>
        <v>108.40029897197185</v>
      </c>
      <c r="L11" s="234">
        <f t="shared" ref="L11:L41" si="1">J11/I11*100</f>
        <v>56.340823480322022</v>
      </c>
    </row>
    <row r="12" spans="2:13" ht="31.5" x14ac:dyDescent="0.25">
      <c r="B12" s="114"/>
      <c r="C12" s="114">
        <v>63</v>
      </c>
      <c r="D12" s="114"/>
      <c r="E12" s="114"/>
      <c r="F12" s="114" t="s">
        <v>9</v>
      </c>
      <c r="G12" s="215">
        <v>650766.13</v>
      </c>
      <c r="H12" s="215">
        <f>H13+H15+H18</f>
        <v>1386065.3099999998</v>
      </c>
      <c r="I12" s="215">
        <f>I13+I15+I18</f>
        <v>1374688.5399999998</v>
      </c>
      <c r="J12" s="221">
        <f>J13+J15+J18</f>
        <v>705140.56</v>
      </c>
      <c r="K12" s="234">
        <f t="shared" si="0"/>
        <v>108.35544867708467</v>
      </c>
      <c r="L12" s="234">
        <f t="shared" si="1"/>
        <v>51.294568877398227</v>
      </c>
    </row>
    <row r="13" spans="2:13" ht="15.75" x14ac:dyDescent="0.25">
      <c r="B13" s="115"/>
      <c r="C13" s="115"/>
      <c r="D13" s="115">
        <v>631</v>
      </c>
      <c r="E13" s="115"/>
      <c r="F13" s="115" t="s">
        <v>15</v>
      </c>
      <c r="G13" s="215">
        <v>0</v>
      </c>
      <c r="H13" s="215">
        <v>0</v>
      </c>
      <c r="I13" s="215">
        <v>0</v>
      </c>
      <c r="J13" s="221">
        <v>0</v>
      </c>
      <c r="K13" s="234">
        <v>0</v>
      </c>
      <c r="L13" s="234">
        <v>0</v>
      </c>
    </row>
    <row r="14" spans="2:13" x14ac:dyDescent="0.25">
      <c r="B14" s="116"/>
      <c r="C14" s="116"/>
      <c r="D14" s="116"/>
      <c r="E14" s="116">
        <v>6311</v>
      </c>
      <c r="F14" s="116" t="s">
        <v>16</v>
      </c>
      <c r="G14" s="210">
        <v>0</v>
      </c>
      <c r="H14" s="210">
        <v>0</v>
      </c>
      <c r="I14" s="210">
        <v>0</v>
      </c>
      <c r="J14" s="223">
        <v>0</v>
      </c>
      <c r="K14" s="235">
        <v>0</v>
      </c>
      <c r="L14" s="235">
        <v>0</v>
      </c>
    </row>
    <row r="15" spans="2:13" ht="31.5" x14ac:dyDescent="0.25">
      <c r="B15" s="115"/>
      <c r="C15" s="115"/>
      <c r="D15" s="115">
        <v>636</v>
      </c>
      <c r="E15" s="115"/>
      <c r="F15" s="117" t="s">
        <v>130</v>
      </c>
      <c r="G15" s="215">
        <v>650766.13</v>
      </c>
      <c r="H15" s="215">
        <f>H16+H17</f>
        <v>1379643.8099999998</v>
      </c>
      <c r="I15" s="215">
        <f>I16+I17</f>
        <v>1359234.8099999998</v>
      </c>
      <c r="J15" s="221">
        <v>705140.56</v>
      </c>
      <c r="K15" s="234">
        <f t="shared" si="0"/>
        <v>108.35544867708467</v>
      </c>
      <c r="L15" s="234">
        <f t="shared" si="1"/>
        <v>51.877759075343292</v>
      </c>
      <c r="M15" s="107"/>
    </row>
    <row r="16" spans="2:13" ht="30" x14ac:dyDescent="0.25">
      <c r="B16" s="116"/>
      <c r="C16" s="116"/>
      <c r="D16" s="116"/>
      <c r="E16" s="116">
        <v>6361</v>
      </c>
      <c r="F16" s="118" t="s">
        <v>130</v>
      </c>
      <c r="G16" s="210">
        <v>650766.13</v>
      </c>
      <c r="H16" s="210">
        <v>1358766.18</v>
      </c>
      <c r="I16" s="210">
        <v>1338357.18</v>
      </c>
      <c r="J16" s="223">
        <v>705140.56</v>
      </c>
      <c r="K16" s="235">
        <f t="shared" si="0"/>
        <v>108.35544867708467</v>
      </c>
      <c r="L16" s="235">
        <f t="shared" si="1"/>
        <v>52.687023355006033</v>
      </c>
    </row>
    <row r="17" spans="2:12" ht="30" x14ac:dyDescent="0.25">
      <c r="B17" s="116"/>
      <c r="C17" s="116"/>
      <c r="D17" s="116"/>
      <c r="E17" s="116">
        <v>6362</v>
      </c>
      <c r="F17" s="118" t="s">
        <v>131</v>
      </c>
      <c r="G17" s="210">
        <v>0</v>
      </c>
      <c r="H17" s="210">
        <v>20877.63</v>
      </c>
      <c r="I17" s="210">
        <v>20877.63</v>
      </c>
      <c r="J17" s="223">
        <v>0</v>
      </c>
      <c r="K17" s="235">
        <v>0</v>
      </c>
      <c r="L17" s="235">
        <f t="shared" si="1"/>
        <v>0</v>
      </c>
    </row>
    <row r="18" spans="2:12" ht="31.5" x14ac:dyDescent="0.25">
      <c r="B18" s="115"/>
      <c r="C18" s="115"/>
      <c r="D18" s="115">
        <v>639</v>
      </c>
      <c r="E18" s="115"/>
      <c r="F18" s="117" t="s">
        <v>132</v>
      </c>
      <c r="G18" s="215">
        <v>0</v>
      </c>
      <c r="H18" s="215">
        <f>H19+H20</f>
        <v>6421.5</v>
      </c>
      <c r="I18" s="215">
        <f>I19+I20</f>
        <v>15453.73</v>
      </c>
      <c r="J18" s="221">
        <v>0</v>
      </c>
      <c r="K18" s="234">
        <v>0</v>
      </c>
      <c r="L18" s="234">
        <f t="shared" si="1"/>
        <v>0</v>
      </c>
    </row>
    <row r="19" spans="2:12" ht="30" x14ac:dyDescent="0.25">
      <c r="B19" s="115"/>
      <c r="C19" s="116"/>
      <c r="D19" s="116"/>
      <c r="E19" s="116">
        <v>6391</v>
      </c>
      <c r="F19" s="118" t="s">
        <v>133</v>
      </c>
      <c r="G19" s="210">
        <v>0</v>
      </c>
      <c r="H19" s="210">
        <v>909.5</v>
      </c>
      <c r="I19" s="210">
        <v>0</v>
      </c>
      <c r="J19" s="223">
        <v>0</v>
      </c>
      <c r="K19" s="235">
        <v>0</v>
      </c>
      <c r="L19" s="235">
        <v>0</v>
      </c>
    </row>
    <row r="20" spans="2:12" ht="45" x14ac:dyDescent="0.25">
      <c r="B20" s="116"/>
      <c r="C20" s="116"/>
      <c r="D20" s="119"/>
      <c r="E20" s="119">
        <v>6393</v>
      </c>
      <c r="F20" s="118" t="s">
        <v>134</v>
      </c>
      <c r="G20" s="210">
        <v>0</v>
      </c>
      <c r="H20" s="210">
        <v>5512</v>
      </c>
      <c r="I20" s="210">
        <v>15453.73</v>
      </c>
      <c r="J20" s="223">
        <v>0</v>
      </c>
      <c r="K20" s="235">
        <v>0</v>
      </c>
      <c r="L20" s="235">
        <f t="shared" si="1"/>
        <v>0</v>
      </c>
    </row>
    <row r="21" spans="2:12" ht="47.25" x14ac:dyDescent="0.25">
      <c r="B21" s="115"/>
      <c r="C21" s="115">
        <v>65</v>
      </c>
      <c r="D21" s="120"/>
      <c r="E21" s="120"/>
      <c r="F21" s="117" t="s">
        <v>135</v>
      </c>
      <c r="G21" s="215">
        <v>130</v>
      </c>
      <c r="H21" s="215">
        <v>260</v>
      </c>
      <c r="I21" s="215">
        <v>260</v>
      </c>
      <c r="J21" s="221">
        <v>0</v>
      </c>
      <c r="K21" s="234">
        <f t="shared" si="0"/>
        <v>0</v>
      </c>
      <c r="L21" s="234">
        <f t="shared" si="1"/>
        <v>0</v>
      </c>
    </row>
    <row r="22" spans="2:12" ht="30.75" customHeight="1" x14ac:dyDescent="0.25">
      <c r="B22" s="116"/>
      <c r="C22" s="116"/>
      <c r="D22" s="119">
        <v>652</v>
      </c>
      <c r="E22" s="119"/>
      <c r="F22" s="116" t="s">
        <v>136</v>
      </c>
      <c r="G22" s="210">
        <v>130</v>
      </c>
      <c r="H22" s="210">
        <v>260</v>
      </c>
      <c r="I22" s="210">
        <v>260</v>
      </c>
      <c r="J22" s="223">
        <v>0</v>
      </c>
      <c r="K22" s="235">
        <f t="shared" si="0"/>
        <v>0</v>
      </c>
      <c r="L22" s="235">
        <f t="shared" si="1"/>
        <v>0</v>
      </c>
    </row>
    <row r="23" spans="2:12" x14ac:dyDescent="0.25">
      <c r="B23" s="116"/>
      <c r="C23" s="116"/>
      <c r="D23" s="119"/>
      <c r="E23" s="119">
        <v>6526</v>
      </c>
      <c r="F23" s="119" t="s">
        <v>137</v>
      </c>
      <c r="G23" s="210">
        <v>130</v>
      </c>
      <c r="H23" s="210">
        <v>260</v>
      </c>
      <c r="I23" s="210">
        <v>260</v>
      </c>
      <c r="J23" s="223">
        <v>0</v>
      </c>
      <c r="K23" s="235">
        <f t="shared" si="0"/>
        <v>0</v>
      </c>
      <c r="L23" s="235">
        <f t="shared" si="1"/>
        <v>0</v>
      </c>
    </row>
    <row r="24" spans="2:12" ht="31.5" x14ac:dyDescent="0.25">
      <c r="B24" s="115"/>
      <c r="C24" s="115">
        <v>66</v>
      </c>
      <c r="D24" s="120"/>
      <c r="E24" s="120"/>
      <c r="F24" s="114" t="s">
        <v>10</v>
      </c>
      <c r="G24" s="215">
        <v>1004.01</v>
      </c>
      <c r="H24" s="215">
        <f>H25+H27</f>
        <v>3848.17</v>
      </c>
      <c r="I24" s="215">
        <f>I25+I27</f>
        <v>3848.17</v>
      </c>
      <c r="J24" s="221">
        <f>J25+J27</f>
        <v>4479.5</v>
      </c>
      <c r="K24" s="234">
        <f t="shared" si="0"/>
        <v>446.16089481180461</v>
      </c>
      <c r="L24" s="234">
        <f t="shared" si="1"/>
        <v>116.40597998529172</v>
      </c>
    </row>
    <row r="25" spans="2:12" ht="30" x14ac:dyDescent="0.25">
      <c r="B25" s="116"/>
      <c r="C25" s="115"/>
      <c r="D25" s="119">
        <v>661</v>
      </c>
      <c r="E25" s="119"/>
      <c r="F25" s="121" t="s">
        <v>17</v>
      </c>
      <c r="G25" s="210">
        <v>954.01</v>
      </c>
      <c r="H25" s="210">
        <v>3798.17</v>
      </c>
      <c r="I25" s="210">
        <v>3798.17</v>
      </c>
      <c r="J25" s="223">
        <v>4429.5</v>
      </c>
      <c r="K25" s="235">
        <f t="shared" si="0"/>
        <v>464.30330918963108</v>
      </c>
      <c r="L25" s="235">
        <f t="shared" si="1"/>
        <v>116.62195215064098</v>
      </c>
    </row>
    <row r="26" spans="2:12" ht="15.75" x14ac:dyDescent="0.25">
      <c r="B26" s="116"/>
      <c r="C26" s="115"/>
      <c r="D26" s="119"/>
      <c r="E26" s="119">
        <v>6615</v>
      </c>
      <c r="F26" s="121" t="s">
        <v>138</v>
      </c>
      <c r="G26" s="210">
        <v>954.01</v>
      </c>
      <c r="H26" s="210">
        <v>3798.17</v>
      </c>
      <c r="I26" s="210">
        <v>3798.17</v>
      </c>
      <c r="J26" s="223">
        <v>4429.5</v>
      </c>
      <c r="K26" s="235">
        <f t="shared" si="0"/>
        <v>464.30330918963108</v>
      </c>
      <c r="L26" s="235">
        <f t="shared" si="1"/>
        <v>116.62195215064098</v>
      </c>
    </row>
    <row r="27" spans="2:12" ht="36.75" customHeight="1" x14ac:dyDescent="0.25">
      <c r="B27" s="116"/>
      <c r="C27" s="115"/>
      <c r="D27" s="119">
        <v>663</v>
      </c>
      <c r="E27" s="119"/>
      <c r="F27" s="121" t="s">
        <v>139</v>
      </c>
      <c r="G27" s="210">
        <v>50</v>
      </c>
      <c r="H27" s="210">
        <v>50</v>
      </c>
      <c r="I27" s="210">
        <v>50</v>
      </c>
      <c r="J27" s="223">
        <v>50</v>
      </c>
      <c r="K27" s="235">
        <f t="shared" si="0"/>
        <v>100</v>
      </c>
      <c r="L27" s="235">
        <f t="shared" si="1"/>
        <v>100</v>
      </c>
    </row>
    <row r="28" spans="2:12" ht="15.75" x14ac:dyDescent="0.25">
      <c r="B28" s="116"/>
      <c r="C28" s="115"/>
      <c r="D28" s="119"/>
      <c r="E28" s="119">
        <v>6613</v>
      </c>
      <c r="F28" s="121" t="s">
        <v>140</v>
      </c>
      <c r="G28" s="210">
        <v>50</v>
      </c>
      <c r="H28" s="210">
        <v>50</v>
      </c>
      <c r="I28" s="210">
        <v>50</v>
      </c>
      <c r="J28" s="223">
        <v>50</v>
      </c>
      <c r="K28" s="235">
        <f t="shared" si="0"/>
        <v>100</v>
      </c>
      <c r="L28" s="235">
        <f t="shared" si="1"/>
        <v>100</v>
      </c>
    </row>
    <row r="29" spans="2:12" ht="31.5" x14ac:dyDescent="0.25">
      <c r="B29" s="115"/>
      <c r="C29" s="115">
        <v>67</v>
      </c>
      <c r="D29" s="120"/>
      <c r="E29" s="120"/>
      <c r="F29" s="114" t="s">
        <v>141</v>
      </c>
      <c r="G29" s="215">
        <v>251181.17</v>
      </c>
      <c r="H29" s="215">
        <v>320750</v>
      </c>
      <c r="I29" s="215">
        <f>I30+I32</f>
        <v>358740.62</v>
      </c>
      <c r="J29" s="221">
        <v>269316.84000000003</v>
      </c>
      <c r="K29" s="234">
        <f t="shared" si="0"/>
        <v>107.22015507770746</v>
      </c>
      <c r="L29" s="234">
        <f t="shared" si="1"/>
        <v>75.072859047854692</v>
      </c>
    </row>
    <row r="30" spans="2:12" ht="30" x14ac:dyDescent="0.25">
      <c r="B30" s="116"/>
      <c r="C30" s="115"/>
      <c r="D30" s="119">
        <v>671</v>
      </c>
      <c r="E30" s="119"/>
      <c r="F30" s="121" t="s">
        <v>142</v>
      </c>
      <c r="G30" s="210">
        <v>251181.17</v>
      </c>
      <c r="H30" s="210">
        <v>320750</v>
      </c>
      <c r="I30" s="210">
        <v>349377.12</v>
      </c>
      <c r="J30" s="223">
        <v>269316.84000000003</v>
      </c>
      <c r="K30" s="235">
        <f t="shared" si="0"/>
        <v>107.22015507770746</v>
      </c>
      <c r="L30" s="235">
        <f t="shared" si="1"/>
        <v>77.084853180998238</v>
      </c>
    </row>
    <row r="31" spans="2:12" ht="30" x14ac:dyDescent="0.25">
      <c r="B31" s="116"/>
      <c r="C31" s="115"/>
      <c r="D31" s="119"/>
      <c r="E31" s="119">
        <v>6711</v>
      </c>
      <c r="F31" s="121" t="s">
        <v>143</v>
      </c>
      <c r="G31" s="210">
        <v>249117.42</v>
      </c>
      <c r="H31" s="210">
        <v>320750</v>
      </c>
      <c r="I31" s="210">
        <v>349377.12</v>
      </c>
      <c r="J31" s="223">
        <v>262345.46000000002</v>
      </c>
      <c r="K31" s="235">
        <f t="shared" si="0"/>
        <v>105.30996186456973</v>
      </c>
      <c r="L31" s="235">
        <f t="shared" si="1"/>
        <v>75.089479242372832</v>
      </c>
    </row>
    <row r="32" spans="2:12" ht="30" x14ac:dyDescent="0.25">
      <c r="B32" s="116"/>
      <c r="C32" s="115"/>
      <c r="D32" s="119"/>
      <c r="E32" s="119">
        <v>6712</v>
      </c>
      <c r="F32" s="121" t="s">
        <v>144</v>
      </c>
      <c r="G32" s="210">
        <v>2063.75</v>
      </c>
      <c r="H32" s="210">
        <v>0</v>
      </c>
      <c r="I32" s="210">
        <v>9363.5</v>
      </c>
      <c r="J32" s="223">
        <v>9363.5</v>
      </c>
      <c r="K32" s="235">
        <f t="shared" si="0"/>
        <v>453.71290127195641</v>
      </c>
      <c r="L32" s="235">
        <f t="shared" si="1"/>
        <v>100</v>
      </c>
    </row>
    <row r="33" spans="2:13" ht="15.75" x14ac:dyDescent="0.25">
      <c r="B33" s="116"/>
      <c r="C33" s="115">
        <v>68</v>
      </c>
      <c r="D33" s="119"/>
      <c r="E33" s="119"/>
      <c r="F33" s="121"/>
      <c r="G33" s="210">
        <v>0</v>
      </c>
      <c r="H33" s="210">
        <v>0</v>
      </c>
      <c r="I33" s="210">
        <v>0</v>
      </c>
      <c r="J33" s="221">
        <v>5.94</v>
      </c>
      <c r="K33" s="235">
        <v>0</v>
      </c>
      <c r="L33" s="234">
        <v>0</v>
      </c>
    </row>
    <row r="34" spans="2:13" ht="15.75" x14ac:dyDescent="0.25">
      <c r="B34" s="116"/>
      <c r="C34" s="115"/>
      <c r="D34" s="119">
        <v>683</v>
      </c>
      <c r="E34" s="119"/>
      <c r="F34" s="121" t="s">
        <v>228</v>
      </c>
      <c r="G34" s="210">
        <v>0</v>
      </c>
      <c r="H34" s="210">
        <v>0</v>
      </c>
      <c r="I34" s="210">
        <v>0</v>
      </c>
      <c r="J34" s="223">
        <v>5.94</v>
      </c>
      <c r="K34" s="235">
        <v>0</v>
      </c>
      <c r="L34" s="235">
        <v>0</v>
      </c>
    </row>
    <row r="35" spans="2:13" ht="15.75" x14ac:dyDescent="0.25">
      <c r="B35" s="116"/>
      <c r="C35" s="115"/>
      <c r="D35" s="119"/>
      <c r="E35" s="119">
        <v>6831</v>
      </c>
      <c r="F35" s="121" t="s">
        <v>228</v>
      </c>
      <c r="G35" s="210">
        <v>0</v>
      </c>
      <c r="H35" s="210">
        <v>0</v>
      </c>
      <c r="I35" s="210">
        <v>0</v>
      </c>
      <c r="J35" s="223">
        <v>5.94</v>
      </c>
      <c r="K35" s="235">
        <v>0</v>
      </c>
      <c r="L35" s="235">
        <v>0</v>
      </c>
    </row>
    <row r="36" spans="2:13" ht="15.75" x14ac:dyDescent="0.25">
      <c r="B36" s="115">
        <v>7</v>
      </c>
      <c r="C36" s="116"/>
      <c r="D36" s="119"/>
      <c r="E36" s="119"/>
      <c r="F36" s="121" t="s">
        <v>12</v>
      </c>
      <c r="G36" s="217">
        <v>0</v>
      </c>
      <c r="H36" s="217">
        <v>0</v>
      </c>
      <c r="I36" s="217">
        <v>0</v>
      </c>
      <c r="J36" s="217">
        <v>0</v>
      </c>
      <c r="K36" s="235">
        <v>0</v>
      </c>
      <c r="L36" s="234">
        <v>0</v>
      </c>
    </row>
    <row r="37" spans="2:13" ht="30" x14ac:dyDescent="0.25">
      <c r="B37" s="116"/>
      <c r="C37" s="116">
        <v>72</v>
      </c>
      <c r="D37" s="119"/>
      <c r="E37" s="119"/>
      <c r="F37" s="118" t="s">
        <v>13</v>
      </c>
      <c r="G37" s="210">
        <v>0</v>
      </c>
      <c r="H37" s="210">
        <v>0</v>
      </c>
      <c r="I37" s="210">
        <v>0</v>
      </c>
      <c r="J37" s="223">
        <v>0</v>
      </c>
      <c r="K37" s="235">
        <v>0</v>
      </c>
      <c r="L37" s="235">
        <v>0</v>
      </c>
    </row>
    <row r="38" spans="2:13" x14ac:dyDescent="0.25">
      <c r="B38" s="116"/>
      <c r="C38" s="116"/>
      <c r="D38" s="116">
        <v>721</v>
      </c>
      <c r="E38" s="116"/>
      <c r="F38" s="118" t="s">
        <v>18</v>
      </c>
      <c r="G38" s="210">
        <v>0</v>
      </c>
      <c r="H38" s="210">
        <v>0</v>
      </c>
      <c r="I38" s="210">
        <v>0</v>
      </c>
      <c r="J38" s="223">
        <v>0</v>
      </c>
      <c r="K38" s="235">
        <v>0</v>
      </c>
      <c r="L38" s="235">
        <v>0</v>
      </c>
    </row>
    <row r="39" spans="2:13" x14ac:dyDescent="0.25">
      <c r="B39" s="116"/>
      <c r="C39" s="116"/>
      <c r="D39" s="116"/>
      <c r="E39" s="116">
        <v>7211</v>
      </c>
      <c r="F39" s="118" t="s">
        <v>19</v>
      </c>
      <c r="G39" s="210">
        <v>0</v>
      </c>
      <c r="H39" s="210">
        <v>0</v>
      </c>
      <c r="I39" s="210">
        <v>0</v>
      </c>
      <c r="J39" s="223">
        <v>0</v>
      </c>
      <c r="K39" s="235">
        <v>0</v>
      </c>
      <c r="L39" s="235">
        <v>0</v>
      </c>
    </row>
    <row r="40" spans="2:13" ht="15.75" x14ac:dyDescent="0.25">
      <c r="B40" s="115">
        <v>9</v>
      </c>
      <c r="C40" s="116"/>
      <c r="D40" s="116"/>
      <c r="E40" s="116"/>
      <c r="F40" s="117" t="s">
        <v>146</v>
      </c>
      <c r="G40" s="215">
        <v>0</v>
      </c>
      <c r="H40" s="215">
        <v>0</v>
      </c>
      <c r="I40" s="215">
        <v>4993.8500000000004</v>
      </c>
      <c r="J40" s="221">
        <v>0</v>
      </c>
      <c r="K40" s="234">
        <v>0</v>
      </c>
      <c r="L40" s="234">
        <f t="shared" si="1"/>
        <v>0</v>
      </c>
    </row>
    <row r="41" spans="2:13" x14ac:dyDescent="0.25">
      <c r="B41" s="122"/>
      <c r="C41" s="123"/>
      <c r="D41" s="123">
        <v>922</v>
      </c>
      <c r="E41" s="124"/>
      <c r="F41" s="118" t="s">
        <v>147</v>
      </c>
      <c r="G41" s="210">
        <v>0</v>
      </c>
      <c r="H41" s="210">
        <v>0</v>
      </c>
      <c r="I41" s="210">
        <v>4993.8500000000004</v>
      </c>
      <c r="J41" s="223">
        <v>0</v>
      </c>
      <c r="K41" s="235">
        <v>0</v>
      </c>
      <c r="L41" s="235">
        <f t="shared" si="1"/>
        <v>0</v>
      </c>
    </row>
    <row r="42" spans="2:13" x14ac:dyDescent="0.25">
      <c r="B42" s="122"/>
      <c r="C42" s="123"/>
      <c r="D42" s="123"/>
      <c r="E42" s="124"/>
      <c r="F42" s="118"/>
      <c r="G42" s="210"/>
      <c r="H42" s="210"/>
      <c r="I42" s="210"/>
      <c r="J42" s="223"/>
      <c r="K42" s="234"/>
      <c r="L42" s="234"/>
    </row>
    <row r="43" spans="2:13" ht="28.5" customHeight="1" x14ac:dyDescent="0.25">
      <c r="B43" s="271" t="s">
        <v>145</v>
      </c>
      <c r="C43" s="272"/>
      <c r="D43" s="272"/>
      <c r="E43" s="273"/>
      <c r="F43" s="134"/>
      <c r="G43" s="218">
        <v>903081.31</v>
      </c>
      <c r="H43" s="218">
        <v>1710923.48</v>
      </c>
      <c r="I43" s="218">
        <v>1742531.18</v>
      </c>
      <c r="J43" s="218">
        <v>988306.34</v>
      </c>
      <c r="K43" s="260">
        <f>J43/G43*100</f>
        <v>109.43713805792304</v>
      </c>
      <c r="L43" s="261">
        <f>J43/I43*100</f>
        <v>56.716709080637514</v>
      </c>
    </row>
    <row r="44" spans="2:13" x14ac:dyDescent="0.25">
      <c r="B44" s="7"/>
      <c r="C44" s="7"/>
      <c r="D44" s="7"/>
      <c r="E44" s="7"/>
      <c r="F44" s="7"/>
      <c r="G44" s="7"/>
      <c r="H44" s="7"/>
      <c r="I44" s="7"/>
      <c r="J44" s="7"/>
      <c r="K44" s="185"/>
      <c r="L44" s="185"/>
    </row>
    <row r="45" spans="2:13" ht="47.25" customHeight="1" x14ac:dyDescent="0.25">
      <c r="B45" s="274" t="s">
        <v>5</v>
      </c>
      <c r="C45" s="275"/>
      <c r="D45" s="275"/>
      <c r="E45" s="275"/>
      <c r="F45" s="276"/>
      <c r="G45" s="8" t="s">
        <v>197</v>
      </c>
      <c r="H45" s="8" t="s">
        <v>206</v>
      </c>
      <c r="I45" s="8" t="s">
        <v>207</v>
      </c>
      <c r="J45" s="8" t="s">
        <v>208</v>
      </c>
      <c r="K45" s="186" t="s">
        <v>14</v>
      </c>
      <c r="L45" s="186" t="s">
        <v>31</v>
      </c>
      <c r="M45" s="107"/>
    </row>
    <row r="46" spans="2:13" s="135" customFormat="1" ht="16.5" customHeight="1" x14ac:dyDescent="0.2">
      <c r="B46" s="277">
        <v>1</v>
      </c>
      <c r="C46" s="278"/>
      <c r="D46" s="278"/>
      <c r="E46" s="278"/>
      <c r="F46" s="279"/>
      <c r="G46" s="10">
        <v>2</v>
      </c>
      <c r="H46" s="10">
        <v>3</v>
      </c>
      <c r="I46" s="10">
        <v>4</v>
      </c>
      <c r="J46" s="10">
        <v>5</v>
      </c>
      <c r="K46" s="187" t="s">
        <v>24</v>
      </c>
      <c r="L46" s="187" t="s">
        <v>25</v>
      </c>
    </row>
    <row r="47" spans="2:13" ht="18" customHeight="1" x14ac:dyDescent="0.25">
      <c r="B47" s="114"/>
      <c r="C47" s="114"/>
      <c r="D47" s="114"/>
      <c r="E47" s="114"/>
      <c r="F47" s="114" t="s">
        <v>29</v>
      </c>
      <c r="G47" s="219">
        <v>1038251.3</v>
      </c>
      <c r="H47" s="215">
        <f>H48+H91</f>
        <v>1710923.4799999997</v>
      </c>
      <c r="I47" s="215">
        <f>I48+I86</f>
        <v>1742531.18</v>
      </c>
      <c r="J47" s="221">
        <f>J48+J86</f>
        <v>957746.48</v>
      </c>
      <c r="K47" s="234">
        <f>J47/G47*100</f>
        <v>92.246114211463066</v>
      </c>
      <c r="L47" s="234">
        <f>J47/I47*100</f>
        <v>54.962946487993406</v>
      </c>
    </row>
    <row r="48" spans="2:13" ht="15.75" x14ac:dyDescent="0.25">
      <c r="B48" s="114">
        <v>3</v>
      </c>
      <c r="C48" s="114"/>
      <c r="D48" s="114"/>
      <c r="E48" s="114"/>
      <c r="F48" s="114" t="s">
        <v>2</v>
      </c>
      <c r="G48" s="215">
        <v>1038251.3</v>
      </c>
      <c r="H48" s="215">
        <f>H49+H56+H83</f>
        <v>1690045.8499999999</v>
      </c>
      <c r="I48" s="215">
        <f>I49+I56+I83</f>
        <v>1712710.05</v>
      </c>
      <c r="J48" s="221">
        <f>J49+J56+J83</f>
        <v>946956.48</v>
      </c>
      <c r="K48" s="234">
        <f t="shared" ref="K48:K89" si="2">J48/G48*100</f>
        <v>91.206866776858348</v>
      </c>
      <c r="L48" s="234">
        <f t="shared" ref="L48:L94" si="3">J48/I48*100</f>
        <v>55.289947063719282</v>
      </c>
    </row>
    <row r="49" spans="2:12" ht="15.75" x14ac:dyDescent="0.25">
      <c r="B49" s="114"/>
      <c r="C49" s="114">
        <v>31</v>
      </c>
      <c r="D49" s="114"/>
      <c r="E49" s="114"/>
      <c r="F49" s="114" t="s">
        <v>3</v>
      </c>
      <c r="G49" s="215">
        <v>696089.83</v>
      </c>
      <c r="H49" s="215">
        <f>H50+H52+H54</f>
        <v>1276086.17</v>
      </c>
      <c r="I49" s="215">
        <f>I50+I52+I54</f>
        <v>1271336.46</v>
      </c>
      <c r="J49" s="221">
        <f>J50+J52+J54</f>
        <v>656012.49</v>
      </c>
      <c r="K49" s="234">
        <f t="shared" si="2"/>
        <v>94.242504591684678</v>
      </c>
      <c r="L49" s="234">
        <f t="shared" si="3"/>
        <v>51.600226268976826</v>
      </c>
    </row>
    <row r="50" spans="2:12" ht="15.75" x14ac:dyDescent="0.25">
      <c r="B50" s="114"/>
      <c r="C50" s="121"/>
      <c r="D50" s="114">
        <v>311</v>
      </c>
      <c r="E50" s="114"/>
      <c r="F50" s="114" t="s">
        <v>20</v>
      </c>
      <c r="G50" s="220">
        <v>583595.84</v>
      </c>
      <c r="H50" s="215">
        <v>1062709.55</v>
      </c>
      <c r="I50" s="215">
        <v>1057616.6100000001</v>
      </c>
      <c r="J50" s="221">
        <v>542473.93999999994</v>
      </c>
      <c r="K50" s="234">
        <f t="shared" si="2"/>
        <v>92.953702343046174</v>
      </c>
      <c r="L50" s="234">
        <f t="shared" si="3"/>
        <v>51.292116147835451</v>
      </c>
    </row>
    <row r="51" spans="2:12" s="262" customFormat="1" x14ac:dyDescent="0.25">
      <c r="B51" s="121"/>
      <c r="C51" s="121"/>
      <c r="D51" s="121"/>
      <c r="E51" s="121">
        <v>31111</v>
      </c>
      <c r="F51" s="121" t="s">
        <v>148</v>
      </c>
      <c r="G51" s="210">
        <v>583595.84</v>
      </c>
      <c r="H51" s="210">
        <v>1062709.55</v>
      </c>
      <c r="I51" s="210">
        <v>1057616.6100000001</v>
      </c>
      <c r="J51" s="223">
        <v>542473.93999999994</v>
      </c>
      <c r="K51" s="235">
        <f t="shared" si="2"/>
        <v>92.953702343046174</v>
      </c>
      <c r="L51" s="235">
        <f t="shared" si="3"/>
        <v>51.292116147835451</v>
      </c>
    </row>
    <row r="52" spans="2:12" ht="15.75" x14ac:dyDescent="0.25">
      <c r="B52" s="114"/>
      <c r="C52" s="121"/>
      <c r="D52" s="114">
        <v>312</v>
      </c>
      <c r="E52" s="114"/>
      <c r="F52" s="114" t="s">
        <v>78</v>
      </c>
      <c r="G52" s="215">
        <v>18441.96</v>
      </c>
      <c r="H52" s="215">
        <v>42746.23</v>
      </c>
      <c r="I52" s="215">
        <v>43346.23</v>
      </c>
      <c r="J52" s="221">
        <v>24030.36</v>
      </c>
      <c r="K52" s="234">
        <f t="shared" si="2"/>
        <v>130.30263594542012</v>
      </c>
      <c r="L52" s="234">
        <f t="shared" si="3"/>
        <v>55.438177668507727</v>
      </c>
    </row>
    <row r="53" spans="2:12" s="262" customFormat="1" x14ac:dyDescent="0.25">
      <c r="B53" s="121"/>
      <c r="C53" s="121"/>
      <c r="D53" s="121"/>
      <c r="E53" s="121">
        <v>3121</v>
      </c>
      <c r="F53" s="121" t="s">
        <v>78</v>
      </c>
      <c r="G53" s="210">
        <v>18441.96</v>
      </c>
      <c r="H53" s="210">
        <v>42746.23</v>
      </c>
      <c r="I53" s="210">
        <v>43346.23</v>
      </c>
      <c r="J53" s="223">
        <v>24030.36</v>
      </c>
      <c r="K53" s="235">
        <f t="shared" si="2"/>
        <v>130.30263594542012</v>
      </c>
      <c r="L53" s="235">
        <f t="shared" si="3"/>
        <v>55.438177668507727</v>
      </c>
    </row>
    <row r="54" spans="2:12" ht="15.75" x14ac:dyDescent="0.25">
      <c r="B54" s="114"/>
      <c r="C54" s="121"/>
      <c r="D54" s="114">
        <v>313</v>
      </c>
      <c r="E54" s="114"/>
      <c r="F54" s="114" t="s">
        <v>149</v>
      </c>
      <c r="G54" s="215">
        <v>94052.03</v>
      </c>
      <c r="H54" s="215">
        <v>170630.39</v>
      </c>
      <c r="I54" s="215">
        <v>170373.62</v>
      </c>
      <c r="J54" s="221">
        <v>89508.19</v>
      </c>
      <c r="K54" s="234">
        <f t="shared" si="2"/>
        <v>95.168801779185415</v>
      </c>
      <c r="L54" s="234">
        <f t="shared" si="3"/>
        <v>52.536413794576887</v>
      </c>
    </row>
    <row r="55" spans="2:12" s="262" customFormat="1" x14ac:dyDescent="0.25">
      <c r="B55" s="121"/>
      <c r="C55" s="121"/>
      <c r="D55" s="121"/>
      <c r="E55" s="121">
        <v>3132</v>
      </c>
      <c r="F55" s="121" t="s">
        <v>150</v>
      </c>
      <c r="G55" s="210">
        <v>94052.03</v>
      </c>
      <c r="H55" s="210">
        <v>170630.39</v>
      </c>
      <c r="I55" s="210">
        <v>170373.62</v>
      </c>
      <c r="J55" s="223">
        <v>89508.19</v>
      </c>
      <c r="K55" s="235">
        <f t="shared" si="2"/>
        <v>95.168801779185415</v>
      </c>
      <c r="L55" s="235">
        <f t="shared" si="3"/>
        <v>52.536413794576887</v>
      </c>
    </row>
    <row r="56" spans="2:12" ht="15.75" x14ac:dyDescent="0.25">
      <c r="B56" s="115"/>
      <c r="C56" s="115">
        <v>32</v>
      </c>
      <c r="D56" s="120"/>
      <c r="E56" s="120"/>
      <c r="F56" s="115" t="s">
        <v>8</v>
      </c>
      <c r="G56" s="215">
        <v>341761.47</v>
      </c>
      <c r="H56" s="215">
        <f>H57+H61+H67+H76+H83</f>
        <v>413959.67999999999</v>
      </c>
      <c r="I56" s="215">
        <f>I57+I61+I67+I76</f>
        <v>440991.09</v>
      </c>
      <c r="J56" s="221">
        <f>J57+J61+J67+J76</f>
        <v>290561.49000000005</v>
      </c>
      <c r="K56" s="234">
        <f t="shared" si="2"/>
        <v>85.018796881930569</v>
      </c>
      <c r="L56" s="234">
        <f t="shared" si="3"/>
        <v>65.88829039607127</v>
      </c>
    </row>
    <row r="57" spans="2:12" ht="15.75" x14ac:dyDescent="0.25">
      <c r="B57" s="116"/>
      <c r="C57" s="116"/>
      <c r="D57" s="115">
        <v>321</v>
      </c>
      <c r="E57" s="115"/>
      <c r="F57" s="115" t="s">
        <v>22</v>
      </c>
      <c r="G57" s="215">
        <v>46202.239999999998</v>
      </c>
      <c r="H57" s="215">
        <f>H58+H59+H60</f>
        <v>75233.820000000007</v>
      </c>
      <c r="I57" s="215">
        <f>I58+I59+I60</f>
        <v>75233.820000000007</v>
      </c>
      <c r="J57" s="221">
        <f>J58+J59+J60</f>
        <v>47021.95</v>
      </c>
      <c r="K57" s="234">
        <f t="shared" si="2"/>
        <v>101.77417804851021</v>
      </c>
      <c r="L57" s="234">
        <f t="shared" si="3"/>
        <v>62.501079966429984</v>
      </c>
    </row>
    <row r="58" spans="2:12" s="262" customFormat="1" x14ac:dyDescent="0.25">
      <c r="B58" s="116"/>
      <c r="C58" s="116"/>
      <c r="D58" s="116"/>
      <c r="E58" s="116">
        <v>3211</v>
      </c>
      <c r="F58" s="118" t="s">
        <v>23</v>
      </c>
      <c r="G58" s="210">
        <v>2137.34</v>
      </c>
      <c r="H58" s="210">
        <v>4200</v>
      </c>
      <c r="I58" s="210">
        <v>4200</v>
      </c>
      <c r="J58" s="223">
        <v>3688.7</v>
      </c>
      <c r="K58" s="235">
        <f t="shared" si="2"/>
        <v>172.58367877829451</v>
      </c>
      <c r="L58" s="235">
        <f t="shared" si="3"/>
        <v>87.826190476190476</v>
      </c>
    </row>
    <row r="59" spans="2:12" s="262" customFormat="1" ht="30" x14ac:dyDescent="0.25">
      <c r="B59" s="116"/>
      <c r="C59" s="116"/>
      <c r="D59" s="116"/>
      <c r="E59" s="116">
        <v>3212</v>
      </c>
      <c r="F59" s="118" t="s">
        <v>151</v>
      </c>
      <c r="G59" s="210">
        <v>44064.9</v>
      </c>
      <c r="H59" s="210">
        <v>69733.820000000007</v>
      </c>
      <c r="I59" s="210">
        <v>69733.820000000007</v>
      </c>
      <c r="J59" s="223">
        <v>42944.25</v>
      </c>
      <c r="K59" s="235">
        <f t="shared" si="2"/>
        <v>97.456819373242638</v>
      </c>
      <c r="L59" s="235">
        <f t="shared" si="3"/>
        <v>61.583102718307984</v>
      </c>
    </row>
    <row r="60" spans="2:12" s="262" customFormat="1" x14ac:dyDescent="0.25">
      <c r="B60" s="116"/>
      <c r="C60" s="116"/>
      <c r="D60" s="116"/>
      <c r="E60" s="116">
        <v>3213</v>
      </c>
      <c r="F60" s="118" t="s">
        <v>52</v>
      </c>
      <c r="G60" s="210">
        <v>0</v>
      </c>
      <c r="H60" s="210">
        <v>1300</v>
      </c>
      <c r="I60" s="210">
        <v>1300</v>
      </c>
      <c r="J60" s="223">
        <v>389</v>
      </c>
      <c r="K60" s="235">
        <v>0</v>
      </c>
      <c r="L60" s="235">
        <f t="shared" si="3"/>
        <v>29.923076923076923</v>
      </c>
    </row>
    <row r="61" spans="2:12" ht="15.75" x14ac:dyDescent="0.25">
      <c r="B61" s="116"/>
      <c r="C61" s="115"/>
      <c r="D61" s="115">
        <v>322</v>
      </c>
      <c r="E61" s="115"/>
      <c r="F61" s="117" t="s">
        <v>152</v>
      </c>
      <c r="G61" s="215">
        <v>57025.69</v>
      </c>
      <c r="H61" s="215">
        <f>H62+H63+H64+H65+H66</f>
        <v>95109.61</v>
      </c>
      <c r="I61" s="215">
        <f>I62+I63+I64+I65+I66</f>
        <v>79103.759999999995</v>
      </c>
      <c r="J61" s="221">
        <f>J62+J63+J64+J65+J66</f>
        <v>56091.05</v>
      </c>
      <c r="K61" s="234">
        <f t="shared" si="2"/>
        <v>98.361019393189281</v>
      </c>
      <c r="L61" s="234">
        <f t="shared" si="3"/>
        <v>70.908197031342141</v>
      </c>
    </row>
    <row r="62" spans="2:12" s="262" customFormat="1" x14ac:dyDescent="0.25">
      <c r="B62" s="116"/>
      <c r="C62" s="116"/>
      <c r="D62" s="116"/>
      <c r="E62" s="116">
        <v>3221</v>
      </c>
      <c r="F62" s="118" t="s">
        <v>153</v>
      </c>
      <c r="G62" s="210">
        <v>5424.16</v>
      </c>
      <c r="H62" s="210">
        <v>7480</v>
      </c>
      <c r="I62" s="210">
        <v>7467.26</v>
      </c>
      <c r="J62" s="223">
        <v>4779.1099999999997</v>
      </c>
      <c r="K62" s="235">
        <f t="shared" si="2"/>
        <v>88.107836052033861</v>
      </c>
      <c r="L62" s="235">
        <f t="shared" si="3"/>
        <v>64.000851718033118</v>
      </c>
    </row>
    <row r="63" spans="2:12" s="262" customFormat="1" x14ac:dyDescent="0.25">
      <c r="B63" s="116"/>
      <c r="C63" s="116"/>
      <c r="D63" s="116"/>
      <c r="E63" s="116">
        <v>3222</v>
      </c>
      <c r="F63" s="118" t="s">
        <v>54</v>
      </c>
      <c r="G63" s="210">
        <v>27241.62</v>
      </c>
      <c r="H63" s="210">
        <v>47546.53</v>
      </c>
      <c r="I63" s="210">
        <v>31448.880000000001</v>
      </c>
      <c r="J63" s="223">
        <v>27444.86</v>
      </c>
      <c r="K63" s="235">
        <f t="shared" si="2"/>
        <v>100.74606429426738</v>
      </c>
      <c r="L63" s="235">
        <f t="shared" si="3"/>
        <v>87.268163444930309</v>
      </c>
    </row>
    <row r="64" spans="2:12" s="262" customFormat="1" x14ac:dyDescent="0.25">
      <c r="B64" s="116"/>
      <c r="C64" s="116"/>
      <c r="D64" s="116"/>
      <c r="E64" s="116">
        <v>3223</v>
      </c>
      <c r="F64" s="118" t="s">
        <v>154</v>
      </c>
      <c r="G64" s="210">
        <v>23308.69</v>
      </c>
      <c r="H64" s="210">
        <v>37333.08</v>
      </c>
      <c r="I64" s="210">
        <v>37333.08</v>
      </c>
      <c r="J64" s="223">
        <v>19964.47</v>
      </c>
      <c r="K64" s="235">
        <f t="shared" si="2"/>
        <v>85.652475535948184</v>
      </c>
      <c r="L64" s="235">
        <f t="shared" si="3"/>
        <v>53.476621805647973</v>
      </c>
    </row>
    <row r="65" spans="2:12" s="262" customFormat="1" ht="30" x14ac:dyDescent="0.25">
      <c r="B65" s="116"/>
      <c r="C65" s="116"/>
      <c r="D65" s="116"/>
      <c r="E65" s="116">
        <v>3224</v>
      </c>
      <c r="F65" s="118" t="s">
        <v>126</v>
      </c>
      <c r="G65" s="210">
        <v>1051.22</v>
      </c>
      <c r="H65" s="210">
        <v>2100</v>
      </c>
      <c r="I65" s="210">
        <v>2100</v>
      </c>
      <c r="J65" s="223">
        <v>3148.07</v>
      </c>
      <c r="K65" s="235">
        <f t="shared" si="2"/>
        <v>299.46823690569056</v>
      </c>
      <c r="L65" s="235">
        <f t="shared" si="3"/>
        <v>149.90809523809526</v>
      </c>
    </row>
    <row r="66" spans="2:12" s="262" customFormat="1" x14ac:dyDescent="0.25">
      <c r="B66" s="116"/>
      <c r="C66" s="116"/>
      <c r="D66" s="116"/>
      <c r="E66" s="116">
        <v>3227</v>
      </c>
      <c r="F66" s="118" t="s">
        <v>189</v>
      </c>
      <c r="G66" s="210">
        <v>0</v>
      </c>
      <c r="H66" s="210">
        <v>650</v>
      </c>
      <c r="I66" s="210">
        <v>754.54</v>
      </c>
      <c r="J66" s="223">
        <v>754.54</v>
      </c>
      <c r="K66" s="235">
        <v>0</v>
      </c>
      <c r="L66" s="235">
        <f t="shared" si="3"/>
        <v>100</v>
      </c>
    </row>
    <row r="67" spans="2:12" ht="15.75" x14ac:dyDescent="0.25">
      <c r="B67" s="116"/>
      <c r="C67" s="115"/>
      <c r="D67" s="115">
        <v>323</v>
      </c>
      <c r="E67" s="115"/>
      <c r="F67" s="117" t="s">
        <v>155</v>
      </c>
      <c r="G67" s="215">
        <v>236685.62</v>
      </c>
      <c r="H67" s="215">
        <f>H68+H69+H70+H71+H72+H73+H74+H75</f>
        <v>238374.47999999998</v>
      </c>
      <c r="I67" s="215">
        <f>I68+I70+I69+I71+I72+I73+I74+I75</f>
        <v>281311.74</v>
      </c>
      <c r="J67" s="221">
        <f>J68+J69+J70+J71+J72+J73+J74+J75</f>
        <v>185416.65000000002</v>
      </c>
      <c r="K67" s="234">
        <f t="shared" si="2"/>
        <v>78.338789656929748</v>
      </c>
      <c r="L67" s="234">
        <f t="shared" si="3"/>
        <v>65.911451118250525</v>
      </c>
    </row>
    <row r="68" spans="2:12" s="262" customFormat="1" x14ac:dyDescent="0.25">
      <c r="B68" s="116"/>
      <c r="C68" s="116"/>
      <c r="D68" s="116"/>
      <c r="E68" s="116">
        <v>3231</v>
      </c>
      <c r="F68" s="118" t="s">
        <v>58</v>
      </c>
      <c r="G68" s="210">
        <v>687.2</v>
      </c>
      <c r="H68" s="210">
        <v>2356.8200000000002</v>
      </c>
      <c r="I68" s="210">
        <v>2356.8200000000002</v>
      </c>
      <c r="J68" s="223">
        <v>945.5</v>
      </c>
      <c r="K68" s="235">
        <f t="shared" si="2"/>
        <v>137.58731082654248</v>
      </c>
      <c r="L68" s="235">
        <f t="shared" si="3"/>
        <v>40.11761610984292</v>
      </c>
    </row>
    <row r="69" spans="2:12" s="262" customFormat="1" x14ac:dyDescent="0.25">
      <c r="B69" s="116"/>
      <c r="C69" s="116"/>
      <c r="D69" s="116"/>
      <c r="E69" s="116">
        <v>3232</v>
      </c>
      <c r="F69" s="118" t="s">
        <v>73</v>
      </c>
      <c r="G69" s="210">
        <v>4756.37</v>
      </c>
      <c r="H69" s="210">
        <v>8300</v>
      </c>
      <c r="I69" s="210">
        <v>18925.96</v>
      </c>
      <c r="J69" s="223">
        <v>10722.11</v>
      </c>
      <c r="K69" s="235">
        <f t="shared" si="2"/>
        <v>225.42632301524063</v>
      </c>
      <c r="L69" s="235">
        <f t="shared" si="3"/>
        <v>56.652925399821207</v>
      </c>
    </row>
    <row r="70" spans="2:12" s="262" customFormat="1" x14ac:dyDescent="0.25">
      <c r="B70" s="116"/>
      <c r="C70" s="116"/>
      <c r="D70" s="116"/>
      <c r="E70" s="116">
        <v>3234</v>
      </c>
      <c r="F70" s="118" t="s">
        <v>60</v>
      </c>
      <c r="G70" s="210">
        <v>3405.48</v>
      </c>
      <c r="H70" s="210">
        <v>6105.85</v>
      </c>
      <c r="I70" s="210">
        <v>6105.85</v>
      </c>
      <c r="J70" s="223">
        <v>2726.12</v>
      </c>
      <c r="K70" s="235">
        <f t="shared" si="2"/>
        <v>80.050976661146152</v>
      </c>
      <c r="L70" s="235">
        <f t="shared" si="3"/>
        <v>44.647673952029606</v>
      </c>
    </row>
    <row r="71" spans="2:12" s="262" customFormat="1" x14ac:dyDescent="0.25">
      <c r="B71" s="116"/>
      <c r="C71" s="116"/>
      <c r="D71" s="116"/>
      <c r="E71" s="116">
        <v>3235</v>
      </c>
      <c r="F71" s="118" t="s">
        <v>156</v>
      </c>
      <c r="G71" s="210">
        <v>225305.32</v>
      </c>
      <c r="H71" s="210">
        <v>211398.74</v>
      </c>
      <c r="I71" s="210">
        <v>243601.84</v>
      </c>
      <c r="J71" s="223">
        <v>165615.78</v>
      </c>
      <c r="K71" s="235">
        <f t="shared" si="2"/>
        <v>73.507265607398892</v>
      </c>
      <c r="L71" s="235">
        <f t="shared" si="3"/>
        <v>67.986259873899144</v>
      </c>
    </row>
    <row r="72" spans="2:12" s="262" customFormat="1" x14ac:dyDescent="0.25">
      <c r="B72" s="116"/>
      <c r="C72" s="116"/>
      <c r="D72" s="116"/>
      <c r="E72" s="116">
        <v>3237</v>
      </c>
      <c r="F72" s="118" t="s">
        <v>74</v>
      </c>
      <c r="G72" s="210">
        <v>268.7</v>
      </c>
      <c r="H72" s="210">
        <v>3000</v>
      </c>
      <c r="I72" s="210">
        <v>3000</v>
      </c>
      <c r="J72" s="223">
        <v>1186.3499999999999</v>
      </c>
      <c r="K72" s="235">
        <f t="shared" si="2"/>
        <v>441.51470040937852</v>
      </c>
      <c r="L72" s="235">
        <f t="shared" si="3"/>
        <v>39.544999999999995</v>
      </c>
    </row>
    <row r="73" spans="2:12" s="262" customFormat="1" x14ac:dyDescent="0.25">
      <c r="B73" s="116"/>
      <c r="C73" s="116"/>
      <c r="D73" s="116"/>
      <c r="E73" s="116">
        <v>3236</v>
      </c>
      <c r="F73" s="118" t="s">
        <v>63</v>
      </c>
      <c r="G73" s="210">
        <v>193.2</v>
      </c>
      <c r="H73" s="210">
        <v>2840</v>
      </c>
      <c r="I73" s="210">
        <v>2848.2</v>
      </c>
      <c r="J73" s="223">
        <v>2301.9499999999998</v>
      </c>
      <c r="K73" s="235">
        <f t="shared" si="2"/>
        <v>1191.4855072463768</v>
      </c>
      <c r="L73" s="235">
        <f t="shared" si="3"/>
        <v>80.821220419914326</v>
      </c>
    </row>
    <row r="74" spans="2:12" s="262" customFormat="1" x14ac:dyDescent="0.25">
      <c r="B74" s="116"/>
      <c r="C74" s="116"/>
      <c r="D74" s="116"/>
      <c r="E74" s="116">
        <v>3238</v>
      </c>
      <c r="F74" s="118" t="s">
        <v>64</v>
      </c>
      <c r="G74" s="210">
        <v>2069.35</v>
      </c>
      <c r="H74" s="210">
        <v>3873.07</v>
      </c>
      <c r="I74" s="210">
        <v>3873.07</v>
      </c>
      <c r="J74" s="223">
        <v>1918.84</v>
      </c>
      <c r="K74" s="235">
        <f t="shared" si="2"/>
        <v>92.726701621282047</v>
      </c>
      <c r="L74" s="235">
        <f t="shared" si="3"/>
        <v>49.543127286622749</v>
      </c>
    </row>
    <row r="75" spans="2:12" s="262" customFormat="1" x14ac:dyDescent="0.25">
      <c r="B75" s="116"/>
      <c r="C75" s="116"/>
      <c r="D75" s="116"/>
      <c r="E75" s="116">
        <v>3239</v>
      </c>
      <c r="F75" s="118" t="s">
        <v>157</v>
      </c>
      <c r="G75" s="210">
        <v>0</v>
      </c>
      <c r="H75" s="210">
        <v>500</v>
      </c>
      <c r="I75" s="210">
        <v>600</v>
      </c>
      <c r="J75" s="223">
        <v>0</v>
      </c>
      <c r="K75" s="235">
        <v>0</v>
      </c>
      <c r="L75" s="235">
        <f t="shared" si="3"/>
        <v>0</v>
      </c>
    </row>
    <row r="76" spans="2:12" ht="15.75" x14ac:dyDescent="0.25">
      <c r="B76" s="116"/>
      <c r="C76" s="115"/>
      <c r="D76" s="115">
        <v>329</v>
      </c>
      <c r="E76" s="115"/>
      <c r="F76" s="117" t="s">
        <v>68</v>
      </c>
      <c r="G76" s="215">
        <v>1847.92</v>
      </c>
      <c r="H76" s="215">
        <f>H77+H78+H79+H80+H81</f>
        <v>5241.7700000000004</v>
      </c>
      <c r="I76" s="215">
        <f>I77+I78+I79+I80+I81+I82</f>
        <v>5341.77</v>
      </c>
      <c r="J76" s="221">
        <f>J77+J78+J79+J80+J81</f>
        <v>2031.84</v>
      </c>
      <c r="K76" s="234">
        <f t="shared" si="2"/>
        <v>109.95281181003507</v>
      </c>
      <c r="L76" s="234">
        <f t="shared" si="3"/>
        <v>38.036830488770576</v>
      </c>
    </row>
    <row r="77" spans="2:12" s="262" customFormat="1" x14ac:dyDescent="0.25">
      <c r="B77" s="116"/>
      <c r="C77" s="116"/>
      <c r="D77" s="116"/>
      <c r="E77" s="116">
        <v>3292</v>
      </c>
      <c r="F77" s="118" t="s">
        <v>65</v>
      </c>
      <c r="G77" s="210">
        <v>205.92</v>
      </c>
      <c r="H77" s="210">
        <v>617.76</v>
      </c>
      <c r="I77" s="210">
        <v>617.76</v>
      </c>
      <c r="J77" s="223">
        <v>66.569999999999993</v>
      </c>
      <c r="K77" s="235">
        <f t="shared" si="2"/>
        <v>32.328088578088575</v>
      </c>
      <c r="L77" s="235">
        <f t="shared" si="3"/>
        <v>10.776029526029525</v>
      </c>
    </row>
    <row r="78" spans="2:12" s="262" customFormat="1" x14ac:dyDescent="0.25">
      <c r="B78" s="116"/>
      <c r="C78" s="116"/>
      <c r="D78" s="116"/>
      <c r="E78" s="116">
        <v>3293</v>
      </c>
      <c r="F78" s="118" t="s">
        <v>66</v>
      </c>
      <c r="G78" s="210">
        <v>0</v>
      </c>
      <c r="H78" s="210">
        <v>1000</v>
      </c>
      <c r="I78" s="210">
        <v>500</v>
      </c>
      <c r="J78" s="223">
        <v>0</v>
      </c>
      <c r="K78" s="235">
        <v>0</v>
      </c>
      <c r="L78" s="235">
        <f t="shared" si="3"/>
        <v>0</v>
      </c>
    </row>
    <row r="79" spans="2:12" s="262" customFormat="1" x14ac:dyDescent="0.25">
      <c r="B79" s="116"/>
      <c r="C79" s="116"/>
      <c r="D79" s="116"/>
      <c r="E79" s="116">
        <v>3294</v>
      </c>
      <c r="F79" s="118" t="s">
        <v>158</v>
      </c>
      <c r="G79" s="210">
        <v>310</v>
      </c>
      <c r="H79" s="210">
        <v>500</v>
      </c>
      <c r="I79" s="210">
        <v>0</v>
      </c>
      <c r="J79" s="223">
        <v>302</v>
      </c>
      <c r="K79" s="235">
        <f t="shared" si="2"/>
        <v>97.41935483870968</v>
      </c>
      <c r="L79" s="235">
        <v>0</v>
      </c>
    </row>
    <row r="80" spans="2:12" s="262" customFormat="1" x14ac:dyDescent="0.25">
      <c r="B80" s="116"/>
      <c r="C80" s="116"/>
      <c r="D80" s="116"/>
      <c r="E80" s="116">
        <v>3299</v>
      </c>
      <c r="F80" s="118" t="s">
        <v>68</v>
      </c>
      <c r="G80" s="210">
        <v>0</v>
      </c>
      <c r="H80" s="210">
        <v>528.16999999999996</v>
      </c>
      <c r="I80" s="210">
        <v>1628.17</v>
      </c>
      <c r="J80" s="223">
        <v>403.27</v>
      </c>
      <c r="K80" s="235">
        <v>0</v>
      </c>
      <c r="L80" s="235">
        <f t="shared" si="3"/>
        <v>24.768298150684508</v>
      </c>
    </row>
    <row r="81" spans="2:12" s="262" customFormat="1" x14ac:dyDescent="0.25">
      <c r="B81" s="116"/>
      <c r="C81" s="116"/>
      <c r="D81" s="116"/>
      <c r="E81" s="116">
        <v>3295</v>
      </c>
      <c r="F81" s="118" t="s">
        <v>159</v>
      </c>
      <c r="G81" s="210">
        <v>1332</v>
      </c>
      <c r="H81" s="210">
        <v>2595.84</v>
      </c>
      <c r="I81" s="210">
        <v>2595.84</v>
      </c>
      <c r="J81" s="223">
        <v>1260</v>
      </c>
      <c r="K81" s="235">
        <f t="shared" si="2"/>
        <v>94.594594594594597</v>
      </c>
      <c r="L81" s="235">
        <f t="shared" si="3"/>
        <v>48.539201183431949</v>
      </c>
    </row>
    <row r="82" spans="2:12" s="262" customFormat="1" x14ac:dyDescent="0.25">
      <c r="B82" s="116"/>
      <c r="C82" s="116"/>
      <c r="D82" s="116"/>
      <c r="E82" s="116">
        <v>3296</v>
      </c>
      <c r="F82" s="118" t="s">
        <v>91</v>
      </c>
      <c r="G82" s="210">
        <v>0</v>
      </c>
      <c r="H82" s="210">
        <v>0</v>
      </c>
      <c r="I82" s="210">
        <v>0</v>
      </c>
      <c r="J82" s="223">
        <v>0</v>
      </c>
      <c r="K82" s="235">
        <v>0</v>
      </c>
      <c r="L82" s="235">
        <v>0</v>
      </c>
    </row>
    <row r="83" spans="2:12" ht="15.75" x14ac:dyDescent="0.25">
      <c r="B83" s="116"/>
      <c r="C83" s="115">
        <v>38</v>
      </c>
      <c r="D83" s="115"/>
      <c r="E83" s="115"/>
      <c r="F83" s="117" t="s">
        <v>78</v>
      </c>
      <c r="G83" s="215">
        <v>400</v>
      </c>
      <c r="H83" s="215">
        <v>0</v>
      </c>
      <c r="I83" s="215">
        <v>382.5</v>
      </c>
      <c r="J83" s="221">
        <v>382.5</v>
      </c>
      <c r="K83" s="234">
        <f t="shared" si="2"/>
        <v>95.625</v>
      </c>
      <c r="L83" s="234">
        <f t="shared" si="3"/>
        <v>100</v>
      </c>
    </row>
    <row r="84" spans="2:12" s="262" customFormat="1" x14ac:dyDescent="0.25">
      <c r="B84" s="116"/>
      <c r="C84" s="116"/>
      <c r="D84" s="116">
        <v>381</v>
      </c>
      <c r="E84" s="116"/>
      <c r="F84" s="118" t="s">
        <v>160</v>
      </c>
      <c r="G84" s="210">
        <v>400</v>
      </c>
      <c r="H84" s="210">
        <v>0</v>
      </c>
      <c r="I84" s="210">
        <v>382.5</v>
      </c>
      <c r="J84" s="223">
        <v>382.5</v>
      </c>
      <c r="K84" s="235">
        <f t="shared" si="2"/>
        <v>95.625</v>
      </c>
      <c r="L84" s="235">
        <f t="shared" si="3"/>
        <v>100</v>
      </c>
    </row>
    <row r="85" spans="2:12" s="262" customFormat="1" x14ac:dyDescent="0.25">
      <c r="B85" s="116"/>
      <c r="C85" s="116"/>
      <c r="D85" s="116"/>
      <c r="E85" s="116">
        <v>3812</v>
      </c>
      <c r="F85" s="118" t="s">
        <v>161</v>
      </c>
      <c r="G85" s="210">
        <v>400</v>
      </c>
      <c r="H85" s="210">
        <v>0</v>
      </c>
      <c r="I85" s="210">
        <v>382.5</v>
      </c>
      <c r="J85" s="223">
        <v>382.5</v>
      </c>
      <c r="K85" s="235">
        <f t="shared" si="2"/>
        <v>95.625</v>
      </c>
      <c r="L85" s="235">
        <f t="shared" si="3"/>
        <v>100</v>
      </c>
    </row>
    <row r="86" spans="2:12" ht="15.75" x14ac:dyDescent="0.25">
      <c r="B86" s="125">
        <v>4</v>
      </c>
      <c r="C86" s="126"/>
      <c r="D86" s="126"/>
      <c r="E86" s="127"/>
      <c r="F86" s="128" t="s">
        <v>4</v>
      </c>
      <c r="G86" s="215">
        <v>2847.5</v>
      </c>
      <c r="H86" s="205">
        <v>20877.63</v>
      </c>
      <c r="I86" s="215">
        <v>29821.13</v>
      </c>
      <c r="J86" s="221">
        <v>10790</v>
      </c>
      <c r="K86" s="234">
        <f t="shared" si="2"/>
        <v>378.92888498683055</v>
      </c>
      <c r="L86" s="234">
        <f t="shared" si="3"/>
        <v>36.182398185447703</v>
      </c>
    </row>
    <row r="87" spans="2:12" ht="15.75" x14ac:dyDescent="0.25">
      <c r="B87" s="127"/>
      <c r="C87" s="127">
        <v>42</v>
      </c>
      <c r="D87" s="127"/>
      <c r="E87" s="129"/>
      <c r="F87" s="130" t="s">
        <v>162</v>
      </c>
      <c r="G87" s="221">
        <v>2847.5</v>
      </c>
      <c r="H87" s="221">
        <v>20877.63</v>
      </c>
      <c r="I87" s="248">
        <f>I88+I91+I93</f>
        <v>29821.13</v>
      </c>
      <c r="J87" s="221">
        <f>J88+J93</f>
        <v>10790</v>
      </c>
      <c r="K87" s="234">
        <f t="shared" si="2"/>
        <v>378.92888498683055</v>
      </c>
      <c r="L87" s="234">
        <f t="shared" si="3"/>
        <v>36.182398185447703</v>
      </c>
    </row>
    <row r="88" spans="2:12" s="262" customFormat="1" ht="15.75" x14ac:dyDescent="0.25">
      <c r="B88" s="129"/>
      <c r="C88" s="129"/>
      <c r="D88" s="129">
        <v>422</v>
      </c>
      <c r="E88" s="129"/>
      <c r="F88" s="131" t="s">
        <v>163</v>
      </c>
      <c r="G88" s="222">
        <v>2847.5</v>
      </c>
      <c r="H88" s="222">
        <v>0</v>
      </c>
      <c r="I88" s="249">
        <v>2488.5</v>
      </c>
      <c r="J88" s="222">
        <v>3915</v>
      </c>
      <c r="K88" s="235">
        <f t="shared" si="2"/>
        <v>137.48902546093063</v>
      </c>
      <c r="L88" s="235">
        <f t="shared" si="3"/>
        <v>157.3236889692586</v>
      </c>
    </row>
    <row r="89" spans="2:12" s="262" customFormat="1" ht="15.75" x14ac:dyDescent="0.25">
      <c r="B89" s="129"/>
      <c r="C89" s="129"/>
      <c r="D89" s="129"/>
      <c r="E89" s="129">
        <v>4221</v>
      </c>
      <c r="F89" s="131" t="s">
        <v>75</v>
      </c>
      <c r="G89" s="222">
        <v>2847.5</v>
      </c>
      <c r="H89" s="222">
        <v>0</v>
      </c>
      <c r="I89" s="249">
        <v>2488.5</v>
      </c>
      <c r="J89" s="222">
        <v>3915</v>
      </c>
      <c r="K89" s="235">
        <f t="shared" si="2"/>
        <v>137.48902546093063</v>
      </c>
      <c r="L89" s="235">
        <f t="shared" si="3"/>
        <v>157.3236889692586</v>
      </c>
    </row>
    <row r="90" spans="2:12" s="262" customFormat="1" ht="15.75" x14ac:dyDescent="0.25">
      <c r="B90" s="129"/>
      <c r="C90" s="129"/>
      <c r="D90" s="129"/>
      <c r="E90" s="132">
        <v>4227</v>
      </c>
      <c r="F90" s="131" t="s">
        <v>96</v>
      </c>
      <c r="G90" s="222">
        <v>0</v>
      </c>
      <c r="H90" s="222">
        <v>0</v>
      </c>
      <c r="I90" s="249">
        <v>0</v>
      </c>
      <c r="J90" s="222">
        <v>0</v>
      </c>
      <c r="K90" s="235">
        <v>0</v>
      </c>
      <c r="L90" s="235">
        <v>0</v>
      </c>
    </row>
    <row r="91" spans="2:12" s="262" customFormat="1" ht="15.75" x14ac:dyDescent="0.25">
      <c r="B91" s="132"/>
      <c r="C91" s="132"/>
      <c r="D91" s="132">
        <v>424</v>
      </c>
      <c r="E91" s="132"/>
      <c r="F91" s="133" t="s">
        <v>164</v>
      </c>
      <c r="G91" s="223">
        <v>0</v>
      </c>
      <c r="H91" s="223">
        <v>20877.63</v>
      </c>
      <c r="I91" s="250">
        <v>20457.63</v>
      </c>
      <c r="J91" s="223">
        <v>0</v>
      </c>
      <c r="K91" s="235">
        <v>0</v>
      </c>
      <c r="L91" s="235">
        <f t="shared" si="3"/>
        <v>0</v>
      </c>
    </row>
    <row r="92" spans="2:12" s="262" customFormat="1" ht="15.75" x14ac:dyDescent="0.25">
      <c r="B92" s="132"/>
      <c r="C92" s="132"/>
      <c r="D92" s="132"/>
      <c r="E92" s="132">
        <v>4241</v>
      </c>
      <c r="F92" s="133" t="s">
        <v>92</v>
      </c>
      <c r="G92" s="223">
        <v>0</v>
      </c>
      <c r="H92" s="223">
        <v>20877.63</v>
      </c>
      <c r="I92" s="250">
        <v>20457.63</v>
      </c>
      <c r="J92" s="223">
        <v>0</v>
      </c>
      <c r="K92" s="235">
        <v>0</v>
      </c>
      <c r="L92" s="235">
        <f t="shared" si="3"/>
        <v>0</v>
      </c>
    </row>
    <row r="93" spans="2:12" s="262" customFormat="1" ht="15.75" x14ac:dyDescent="0.25">
      <c r="B93" s="132"/>
      <c r="C93" s="132"/>
      <c r="D93" s="132">
        <v>426</v>
      </c>
      <c r="E93" s="132"/>
      <c r="F93" s="133"/>
      <c r="G93" s="223">
        <v>0</v>
      </c>
      <c r="H93" s="223">
        <v>0</v>
      </c>
      <c r="I93" s="250">
        <v>6875</v>
      </c>
      <c r="J93" s="223">
        <v>6875</v>
      </c>
      <c r="K93" s="235">
        <v>0</v>
      </c>
      <c r="L93" s="235">
        <f t="shared" si="3"/>
        <v>100</v>
      </c>
    </row>
    <row r="94" spans="2:12" s="262" customFormat="1" ht="15.75" x14ac:dyDescent="0.25">
      <c r="B94" s="132"/>
      <c r="C94" s="132"/>
      <c r="D94" s="132"/>
      <c r="E94" s="132">
        <v>4264</v>
      </c>
      <c r="F94" s="133" t="s">
        <v>227</v>
      </c>
      <c r="G94" s="223">
        <v>0</v>
      </c>
      <c r="H94" s="223">
        <v>0</v>
      </c>
      <c r="I94" s="250">
        <v>6875</v>
      </c>
      <c r="J94" s="223">
        <v>6875</v>
      </c>
      <c r="K94" s="235">
        <v>0</v>
      </c>
      <c r="L94" s="235">
        <f t="shared" si="3"/>
        <v>100</v>
      </c>
    </row>
    <row r="95" spans="2:12" ht="15.75" x14ac:dyDescent="0.25">
      <c r="B95" s="127"/>
      <c r="C95" s="127">
        <v>45</v>
      </c>
      <c r="D95" s="127"/>
      <c r="E95" s="132"/>
      <c r="F95" s="130" t="s">
        <v>165</v>
      </c>
      <c r="G95" s="221">
        <v>0</v>
      </c>
      <c r="H95" s="221">
        <v>0</v>
      </c>
      <c r="I95" s="248">
        <v>0</v>
      </c>
      <c r="J95" s="221">
        <v>0</v>
      </c>
      <c r="K95" s="234">
        <v>0</v>
      </c>
      <c r="L95" s="234">
        <v>0</v>
      </c>
    </row>
    <row r="96" spans="2:12" s="262" customFormat="1" ht="15.75" x14ac:dyDescent="0.25">
      <c r="B96" s="132"/>
      <c r="C96" s="132"/>
      <c r="D96" s="132">
        <v>451</v>
      </c>
      <c r="E96" s="132"/>
      <c r="F96" s="133" t="s">
        <v>166</v>
      </c>
      <c r="G96" s="223">
        <v>0</v>
      </c>
      <c r="H96" s="223">
        <v>0</v>
      </c>
      <c r="I96" s="250">
        <v>0</v>
      </c>
      <c r="J96" s="223">
        <v>0</v>
      </c>
      <c r="K96" s="235">
        <v>0</v>
      </c>
      <c r="L96" s="235">
        <v>0</v>
      </c>
    </row>
    <row r="97" spans="2:12" s="262" customFormat="1" ht="15.75" x14ac:dyDescent="0.25">
      <c r="B97" s="132"/>
      <c r="C97" s="132"/>
      <c r="D97" s="132"/>
      <c r="E97" s="133">
        <v>4511</v>
      </c>
      <c r="F97" s="133" t="s">
        <v>166</v>
      </c>
      <c r="G97" s="223">
        <v>0</v>
      </c>
      <c r="H97" s="223">
        <v>0</v>
      </c>
      <c r="I97" s="250">
        <v>0</v>
      </c>
      <c r="J97" s="223">
        <v>0</v>
      </c>
      <c r="K97" s="235">
        <v>0</v>
      </c>
      <c r="L97" s="235">
        <v>0</v>
      </c>
    </row>
  </sheetData>
  <protectedRanges>
    <protectedRange algorithmName="SHA-512" hashValue="R8frfBQ/MhInQYm+jLEgMwgPwCkrGPIUaxyIFLRSCn/+fIsUU6bmJDax/r7gTh2PEAEvgODYwg0rRRjqSM/oww==" saltValue="tbZzHO5lCNHCDH5y3XGZag==" spinCount="100000" sqref="G50" name="Range1_7_2"/>
  </protectedRanges>
  <mergeCells count="12">
    <mergeCell ref="B43:E43"/>
    <mergeCell ref="B45:F45"/>
    <mergeCell ref="B46:F46"/>
    <mergeCell ref="B1:L1"/>
    <mergeCell ref="B2:L2"/>
    <mergeCell ref="B4:L4"/>
    <mergeCell ref="B6:L6"/>
    <mergeCell ref="B9:F9"/>
    <mergeCell ref="B8:F8"/>
    <mergeCell ref="B7:L7"/>
    <mergeCell ref="B5:L5"/>
    <mergeCell ref="B3:L3"/>
  </mergeCells>
  <conditionalFormatting sqref="G50">
    <cfRule type="cellIs" dxfId="0" priority="1" operator="lessThan">
      <formula>-0.001</formula>
    </cfRule>
  </conditionalFormatting>
  <pageMargins left="0.7" right="0.7" top="0.75" bottom="0.75" header="0.3" footer="0.3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0"/>
  <sheetViews>
    <sheetView workbookViewId="0">
      <selection activeCell="G25" sqref="G25"/>
    </sheetView>
  </sheetViews>
  <sheetFormatPr defaultRowHeight="15" x14ac:dyDescent="0.25"/>
  <cols>
    <col min="2" max="2" width="37.7109375" customWidth="1"/>
    <col min="3" max="5" width="25.28515625" customWidth="1"/>
    <col min="6" max="6" width="26.8554687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269" t="s">
        <v>27</v>
      </c>
      <c r="C2" s="269"/>
      <c r="D2" s="269"/>
      <c r="E2" s="269"/>
      <c r="F2" s="269"/>
      <c r="G2" s="269"/>
      <c r="H2" s="269"/>
    </row>
    <row r="3" spans="2:8" ht="18" x14ac:dyDescent="0.25">
      <c r="B3" s="14"/>
      <c r="C3" s="14"/>
      <c r="D3" s="14"/>
      <c r="E3" s="14"/>
      <c r="F3" s="15"/>
      <c r="G3" s="15"/>
      <c r="H3" s="15"/>
    </row>
    <row r="4" spans="2:8" ht="33.75" customHeight="1" x14ac:dyDescent="0.25">
      <c r="B4" s="8" t="s">
        <v>5</v>
      </c>
      <c r="C4" s="8" t="s">
        <v>209</v>
      </c>
      <c r="D4" s="8" t="s">
        <v>206</v>
      </c>
      <c r="E4" s="8" t="s">
        <v>207</v>
      </c>
      <c r="F4" s="8" t="s">
        <v>208</v>
      </c>
      <c r="G4" s="8" t="s">
        <v>14</v>
      </c>
      <c r="H4" s="8" t="s">
        <v>31</v>
      </c>
    </row>
    <row r="5" spans="2:8" x14ac:dyDescent="0.25">
      <c r="B5" s="8">
        <v>1</v>
      </c>
      <c r="C5" s="10">
        <v>2</v>
      </c>
      <c r="D5" s="10">
        <v>3</v>
      </c>
      <c r="E5" s="10">
        <v>4</v>
      </c>
      <c r="F5" s="10">
        <v>5</v>
      </c>
      <c r="G5" s="10" t="s">
        <v>24</v>
      </c>
      <c r="H5" s="10" t="s">
        <v>25</v>
      </c>
    </row>
    <row r="6" spans="2:8" x14ac:dyDescent="0.25">
      <c r="B6" s="172" t="s">
        <v>28</v>
      </c>
      <c r="C6" s="208">
        <v>903081.31</v>
      </c>
      <c r="D6" s="208">
        <f>SUM(D7:D18)</f>
        <v>1710923.48</v>
      </c>
      <c r="E6" s="208">
        <f>E7+E8+E9+E10+E11+E12+E13+E14+E15+E16+E17+E18</f>
        <v>1742531.1800000002</v>
      </c>
      <c r="F6" s="208">
        <f>F7+F8+F9+F10+F11+F12+F13+F14+F16+F15+F17+F18</f>
        <v>988306.34000000008</v>
      </c>
      <c r="G6" s="209">
        <f>F6/C6*100</f>
        <v>109.43713805792305</v>
      </c>
      <c r="H6" s="209">
        <f>F6/E6*100</f>
        <v>56.716709080637514</v>
      </c>
    </row>
    <row r="7" spans="2:8" x14ac:dyDescent="0.25">
      <c r="B7" s="108" t="s">
        <v>11</v>
      </c>
      <c r="C7" s="210">
        <v>4986.16</v>
      </c>
      <c r="D7" s="210">
        <v>13120.46</v>
      </c>
      <c r="E7" s="210">
        <v>55350.84</v>
      </c>
      <c r="F7" s="223">
        <v>52813.99</v>
      </c>
      <c r="G7" s="211">
        <f t="shared" ref="G7:G18" si="0">F7/C7*100</f>
        <v>1059.2116979800087</v>
      </c>
      <c r="H7" s="211">
        <f t="shared" ref="H7:H18" si="1">F7/E7*100</f>
        <v>95.416781389406196</v>
      </c>
    </row>
    <row r="8" spans="2:8" x14ac:dyDescent="0.25">
      <c r="B8" s="108" t="s">
        <v>191</v>
      </c>
      <c r="C8" s="210">
        <v>68260.45</v>
      </c>
      <c r="D8" s="210">
        <v>17354.22</v>
      </c>
      <c r="E8" s="210">
        <v>0</v>
      </c>
      <c r="F8" s="223">
        <v>0</v>
      </c>
      <c r="G8" s="211">
        <f t="shared" si="0"/>
        <v>0</v>
      </c>
      <c r="H8" s="211">
        <v>0</v>
      </c>
    </row>
    <row r="9" spans="2:8" x14ac:dyDescent="0.25">
      <c r="B9" s="109" t="s">
        <v>35</v>
      </c>
      <c r="C9" s="210">
        <v>0</v>
      </c>
      <c r="D9" s="210">
        <v>0</v>
      </c>
      <c r="E9" s="210">
        <v>0</v>
      </c>
      <c r="F9" s="223">
        <v>0</v>
      </c>
      <c r="G9" s="211">
        <v>0</v>
      </c>
      <c r="H9" s="211">
        <v>0</v>
      </c>
    </row>
    <row r="10" spans="2:8" x14ac:dyDescent="0.25">
      <c r="B10" s="110" t="s">
        <v>36</v>
      </c>
      <c r="C10" s="210">
        <v>954.01</v>
      </c>
      <c r="D10" s="210">
        <v>3798.17</v>
      </c>
      <c r="E10" s="210">
        <v>3798.17</v>
      </c>
      <c r="F10" s="223">
        <v>4435.4399999999996</v>
      </c>
      <c r="G10" s="211">
        <f t="shared" si="0"/>
        <v>464.9259441724929</v>
      </c>
      <c r="H10" s="211">
        <f t="shared" si="1"/>
        <v>116.77834325477794</v>
      </c>
    </row>
    <row r="11" spans="2:8" x14ac:dyDescent="0.25">
      <c r="B11" s="110" t="s">
        <v>37</v>
      </c>
      <c r="C11" s="210">
        <v>130</v>
      </c>
      <c r="D11" s="210">
        <v>260</v>
      </c>
      <c r="E11" s="210">
        <v>260</v>
      </c>
      <c r="F11" s="223">
        <v>0</v>
      </c>
      <c r="G11" s="211">
        <f t="shared" si="0"/>
        <v>0</v>
      </c>
      <c r="H11" s="211">
        <f t="shared" si="1"/>
        <v>0</v>
      </c>
    </row>
    <row r="12" spans="2:8" x14ac:dyDescent="0.25">
      <c r="B12" s="170" t="s">
        <v>40</v>
      </c>
      <c r="C12" s="212">
        <v>2602.73</v>
      </c>
      <c r="D12" s="212">
        <v>0</v>
      </c>
      <c r="E12" s="212">
        <v>4993.8500000000004</v>
      </c>
      <c r="F12" s="221">
        <v>7849.14</v>
      </c>
      <c r="G12" s="266">
        <f t="shared" si="0"/>
        <v>301.57334798461613</v>
      </c>
      <c r="H12" s="266">
        <f t="shared" si="1"/>
        <v>157.17612663576199</v>
      </c>
    </row>
    <row r="13" spans="2:8" x14ac:dyDescent="0.25">
      <c r="B13" s="110" t="s">
        <v>42</v>
      </c>
      <c r="C13" s="210">
        <v>177934.56</v>
      </c>
      <c r="D13" s="210">
        <v>290275.32</v>
      </c>
      <c r="E13" s="210">
        <v>303389.78000000003</v>
      </c>
      <c r="F13" s="223">
        <v>218017.21</v>
      </c>
      <c r="G13" s="211">
        <f t="shared" si="0"/>
        <v>122.52662439494611</v>
      </c>
      <c r="H13" s="211">
        <f t="shared" si="1"/>
        <v>71.860433136541374</v>
      </c>
    </row>
    <row r="14" spans="2:8" x14ac:dyDescent="0.25">
      <c r="B14" s="110" t="s">
        <v>213</v>
      </c>
      <c r="C14" s="210">
        <v>648163.4</v>
      </c>
      <c r="D14" s="210">
        <v>1380553.31</v>
      </c>
      <c r="E14" s="210">
        <v>1361131.69</v>
      </c>
      <c r="F14" s="223">
        <v>705140.56</v>
      </c>
      <c r="G14" s="211">
        <f t="shared" si="0"/>
        <v>108.79055497425496</v>
      </c>
      <c r="H14" s="211">
        <f t="shared" si="1"/>
        <v>51.805461968195019</v>
      </c>
    </row>
    <row r="15" spans="2:8" x14ac:dyDescent="0.25">
      <c r="B15" s="110" t="s">
        <v>215</v>
      </c>
      <c r="C15" s="210">
        <v>0</v>
      </c>
      <c r="D15" s="210">
        <v>0</v>
      </c>
      <c r="E15" s="210">
        <v>0</v>
      </c>
      <c r="F15" s="223">
        <v>0</v>
      </c>
      <c r="G15" s="211">
        <v>0</v>
      </c>
      <c r="H15" s="211">
        <v>0</v>
      </c>
    </row>
    <row r="16" spans="2:8" x14ac:dyDescent="0.25">
      <c r="B16" s="110" t="s">
        <v>38</v>
      </c>
      <c r="C16" s="210">
        <v>0</v>
      </c>
      <c r="D16" s="210">
        <v>0</v>
      </c>
      <c r="E16" s="210">
        <v>0</v>
      </c>
      <c r="F16" s="223">
        <v>0</v>
      </c>
      <c r="G16" s="211">
        <v>0</v>
      </c>
      <c r="H16" s="211">
        <v>0</v>
      </c>
    </row>
    <row r="17" spans="2:8" x14ac:dyDescent="0.25">
      <c r="B17" s="110" t="s">
        <v>214</v>
      </c>
      <c r="C17" s="210">
        <v>0</v>
      </c>
      <c r="D17" s="210">
        <v>5512</v>
      </c>
      <c r="E17" s="210">
        <v>13556.85</v>
      </c>
      <c r="F17" s="223">
        <v>0</v>
      </c>
      <c r="G17" s="211">
        <v>0</v>
      </c>
      <c r="H17" s="211">
        <f t="shared" si="1"/>
        <v>0</v>
      </c>
    </row>
    <row r="18" spans="2:8" x14ac:dyDescent="0.25">
      <c r="B18" s="110" t="s">
        <v>39</v>
      </c>
      <c r="C18" s="210">
        <v>50</v>
      </c>
      <c r="D18" s="210">
        <v>50</v>
      </c>
      <c r="E18" s="210">
        <v>50</v>
      </c>
      <c r="F18" s="223">
        <v>50</v>
      </c>
      <c r="G18" s="211">
        <f t="shared" si="0"/>
        <v>100</v>
      </c>
      <c r="H18" s="211">
        <f t="shared" si="1"/>
        <v>100</v>
      </c>
    </row>
    <row r="19" spans="2:8" x14ac:dyDescent="0.25">
      <c r="B19" s="171" t="s">
        <v>29</v>
      </c>
      <c r="C19" s="213">
        <v>1038251.3</v>
      </c>
      <c r="D19" s="213">
        <f>SUM(D20:D31)</f>
        <v>1710923.48</v>
      </c>
      <c r="E19" s="247">
        <f>E20+E21+E22+E23+E24+E25+E26+E27+E28+E29+E30+E31</f>
        <v>1742531.1800000002</v>
      </c>
      <c r="F19" s="214">
        <f>F20+F21+F22+F23+F24+F25+F26+F27+F28+F29+F30+F31</f>
        <v>957746.48</v>
      </c>
      <c r="G19" s="209">
        <f>F19/D19*100</f>
        <v>55.978335162014382</v>
      </c>
      <c r="H19" s="209">
        <f>F19/E19*100</f>
        <v>54.962946487993392</v>
      </c>
    </row>
    <row r="20" spans="2:8" x14ac:dyDescent="0.25">
      <c r="B20" s="111" t="s">
        <v>11</v>
      </c>
      <c r="C20" s="210">
        <v>8162.26</v>
      </c>
      <c r="D20" s="210">
        <v>13120.46</v>
      </c>
      <c r="E20" s="210">
        <v>55350.84</v>
      </c>
      <c r="F20" s="223">
        <v>53754.04</v>
      </c>
      <c r="G20" s="211">
        <f t="shared" ref="G20:G31" si="2">F20/D20*100</f>
        <v>409.69630637950195</v>
      </c>
      <c r="H20" s="211">
        <f t="shared" ref="H20:H31" si="3">F20/E20*100</f>
        <v>97.115129598755871</v>
      </c>
    </row>
    <row r="21" spans="2:8" x14ac:dyDescent="0.25">
      <c r="B21" s="111" t="s">
        <v>191</v>
      </c>
      <c r="C21" s="210">
        <v>70780.45</v>
      </c>
      <c r="D21" s="210">
        <v>17354.22</v>
      </c>
      <c r="E21" s="210">
        <v>0</v>
      </c>
      <c r="F21" s="223">
        <v>0</v>
      </c>
      <c r="G21" s="211">
        <f t="shared" si="2"/>
        <v>0</v>
      </c>
      <c r="H21" s="211">
        <v>0</v>
      </c>
    </row>
    <row r="22" spans="2:8" x14ac:dyDescent="0.25">
      <c r="B22" s="112" t="s">
        <v>41</v>
      </c>
      <c r="C22" s="210">
        <v>0</v>
      </c>
      <c r="D22" s="210">
        <v>0</v>
      </c>
      <c r="E22" s="210">
        <v>0</v>
      </c>
      <c r="F22" s="223">
        <v>0</v>
      </c>
      <c r="G22" s="211">
        <v>0</v>
      </c>
      <c r="H22" s="211">
        <v>0</v>
      </c>
    </row>
    <row r="23" spans="2:8" x14ac:dyDescent="0.25">
      <c r="B23" s="113" t="s">
        <v>36</v>
      </c>
      <c r="C23" s="210">
        <v>268.7</v>
      </c>
      <c r="D23" s="210">
        <v>3798.17</v>
      </c>
      <c r="E23" s="210">
        <v>3798.17</v>
      </c>
      <c r="F23" s="223">
        <v>965.05</v>
      </c>
      <c r="G23" s="211">
        <f t="shared" si="2"/>
        <v>25.408288728519256</v>
      </c>
      <c r="H23" s="211">
        <f t="shared" si="3"/>
        <v>25.408288728519256</v>
      </c>
    </row>
    <row r="24" spans="2:8" x14ac:dyDescent="0.25">
      <c r="B24" s="113" t="s">
        <v>37</v>
      </c>
      <c r="C24" s="210">
        <v>0</v>
      </c>
      <c r="D24" s="210">
        <v>260</v>
      </c>
      <c r="E24" s="210">
        <v>260</v>
      </c>
      <c r="F24" s="223">
        <v>0</v>
      </c>
      <c r="G24" s="211">
        <f t="shared" si="2"/>
        <v>0</v>
      </c>
      <c r="H24" s="211">
        <f t="shared" si="3"/>
        <v>0</v>
      </c>
    </row>
    <row r="25" spans="2:8" ht="15.75" customHeight="1" x14ac:dyDescent="0.25">
      <c r="B25" s="108" t="s">
        <v>40</v>
      </c>
      <c r="C25" s="210">
        <v>783.75</v>
      </c>
      <c r="D25" s="210">
        <v>0</v>
      </c>
      <c r="E25" s="246">
        <v>4993.8500000000004</v>
      </c>
      <c r="F25" s="223">
        <v>4511.9799999999996</v>
      </c>
      <c r="G25" s="211">
        <v>0</v>
      </c>
      <c r="H25" s="211">
        <f t="shared" si="3"/>
        <v>90.350731399621523</v>
      </c>
    </row>
    <row r="26" spans="2:8" ht="15.75" customHeight="1" x14ac:dyDescent="0.25">
      <c r="B26" s="111" t="s">
        <v>42</v>
      </c>
      <c r="C26" s="210">
        <v>177934.56</v>
      </c>
      <c r="D26" s="210">
        <v>290275.32</v>
      </c>
      <c r="E26" s="246">
        <v>303389.78000000003</v>
      </c>
      <c r="F26" s="223">
        <v>261467.09</v>
      </c>
      <c r="G26" s="211">
        <f t="shared" si="2"/>
        <v>90.075549654031889</v>
      </c>
      <c r="H26" s="211">
        <f t="shared" si="3"/>
        <v>86.181904347601943</v>
      </c>
    </row>
    <row r="27" spans="2:8" x14ac:dyDescent="0.25">
      <c r="B27" s="111" t="s">
        <v>213</v>
      </c>
      <c r="C27" s="210">
        <v>780321.58</v>
      </c>
      <c r="D27" s="210">
        <v>1380553.31</v>
      </c>
      <c r="E27" s="246">
        <v>1361131.69</v>
      </c>
      <c r="F27" s="223">
        <v>628984.01</v>
      </c>
      <c r="G27" s="211">
        <f t="shared" si="2"/>
        <v>45.560284086385622</v>
      </c>
      <c r="H27" s="211">
        <f t="shared" si="3"/>
        <v>46.210371459355272</v>
      </c>
    </row>
    <row r="28" spans="2:8" x14ac:dyDescent="0.25">
      <c r="B28" s="111" t="s">
        <v>215</v>
      </c>
      <c r="C28" s="210">
        <v>0</v>
      </c>
      <c r="D28" s="210">
        <v>0</v>
      </c>
      <c r="E28" s="246">
        <v>0</v>
      </c>
      <c r="F28" s="223">
        <v>0</v>
      </c>
      <c r="G28" s="211">
        <v>0</v>
      </c>
      <c r="H28" s="211">
        <v>0</v>
      </c>
    </row>
    <row r="29" spans="2:8" x14ac:dyDescent="0.25">
      <c r="B29" s="111" t="s">
        <v>38</v>
      </c>
      <c r="C29" s="210">
        <v>0</v>
      </c>
      <c r="D29" s="210">
        <v>0</v>
      </c>
      <c r="E29" s="246">
        <v>0</v>
      </c>
      <c r="F29" s="223">
        <v>0</v>
      </c>
      <c r="G29" s="211">
        <v>0</v>
      </c>
      <c r="H29" s="211">
        <v>0</v>
      </c>
    </row>
    <row r="30" spans="2:8" x14ac:dyDescent="0.25">
      <c r="B30" s="111" t="s">
        <v>214</v>
      </c>
      <c r="C30" s="210">
        <v>0</v>
      </c>
      <c r="D30" s="210">
        <v>5512</v>
      </c>
      <c r="E30" s="246">
        <v>13556.85</v>
      </c>
      <c r="F30" s="223">
        <v>8044.85</v>
      </c>
      <c r="G30" s="211">
        <f t="shared" si="2"/>
        <v>145.95156023222063</v>
      </c>
      <c r="H30" s="211">
        <f t="shared" si="3"/>
        <v>59.34158746316438</v>
      </c>
    </row>
    <row r="31" spans="2:8" x14ac:dyDescent="0.25">
      <c r="B31" s="111" t="s">
        <v>39</v>
      </c>
      <c r="C31" s="210">
        <v>0</v>
      </c>
      <c r="D31" s="210">
        <v>50</v>
      </c>
      <c r="E31" s="246">
        <v>50</v>
      </c>
      <c r="F31" s="223">
        <v>19.46</v>
      </c>
      <c r="G31" s="211">
        <f t="shared" si="2"/>
        <v>38.92</v>
      </c>
      <c r="H31" s="211">
        <f t="shared" si="3"/>
        <v>38.92</v>
      </c>
    </row>
    <row r="33" spans="2:11" x14ac:dyDescent="0.25">
      <c r="B33" s="7"/>
      <c r="C33" s="7"/>
      <c r="D33" s="7"/>
      <c r="E33" s="7"/>
      <c r="F33" s="7"/>
      <c r="G33" s="7"/>
      <c r="H33" s="7"/>
    </row>
    <row r="34" spans="2:11" x14ac:dyDescent="0.25">
      <c r="B34" s="7"/>
      <c r="C34" s="7"/>
      <c r="D34" s="7"/>
      <c r="E34" s="7"/>
      <c r="F34" s="7"/>
      <c r="G34" s="7"/>
      <c r="H34" s="7"/>
    </row>
    <row r="35" spans="2:11" x14ac:dyDescent="0.25">
      <c r="B35" s="7"/>
      <c r="C35" s="7"/>
      <c r="D35" s="7"/>
      <c r="E35" s="7"/>
      <c r="F35" s="7"/>
      <c r="G35" s="7"/>
      <c r="H35" s="7"/>
    </row>
    <row r="38" spans="2:11" ht="15" customHeight="1" x14ac:dyDescent="0.25">
      <c r="I38" s="7"/>
      <c r="J38" s="7"/>
      <c r="K38" s="7"/>
    </row>
    <row r="39" spans="2:11" x14ac:dyDescent="0.25">
      <c r="I39" s="7"/>
      <c r="J39" s="7"/>
      <c r="K39" s="7"/>
    </row>
    <row r="40" spans="2:11" x14ac:dyDescent="0.25">
      <c r="I40" s="7"/>
      <c r="J40" s="7"/>
      <c r="K40" s="7"/>
    </row>
  </sheetData>
  <mergeCells count="1">
    <mergeCell ref="B2:H2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C42" sqref="C42"/>
    </sheetView>
  </sheetViews>
  <sheetFormatPr defaultRowHeight="15" x14ac:dyDescent="0.25"/>
  <cols>
    <col min="2" max="2" width="28" customWidth="1"/>
    <col min="3" max="3" width="25.140625" customWidth="1"/>
    <col min="4" max="4" width="27.7109375" customWidth="1"/>
    <col min="5" max="5" width="22.28515625" customWidth="1"/>
    <col min="6" max="6" width="24.28515625" customWidth="1"/>
    <col min="7" max="7" width="18" customWidth="1"/>
    <col min="8" max="8" width="18.570312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x14ac:dyDescent="0.25">
      <c r="B2" s="269" t="s">
        <v>193</v>
      </c>
      <c r="C2" s="269"/>
      <c r="D2" s="269"/>
      <c r="E2" s="269"/>
      <c r="F2" s="269"/>
      <c r="G2" s="269"/>
      <c r="H2" s="269"/>
    </row>
    <row r="3" spans="2:8" ht="18" x14ac:dyDescent="0.25">
      <c r="B3" s="196"/>
      <c r="C3" s="196"/>
      <c r="D3" s="196"/>
      <c r="E3" s="196"/>
      <c r="F3" s="15"/>
      <c r="G3" s="15"/>
      <c r="H3" s="15"/>
    </row>
    <row r="4" spans="2:8" ht="25.5" x14ac:dyDescent="0.25">
      <c r="B4" s="8" t="s">
        <v>5</v>
      </c>
      <c r="C4" s="8" t="s">
        <v>198</v>
      </c>
      <c r="D4" s="8" t="s">
        <v>206</v>
      </c>
      <c r="E4" s="8" t="s">
        <v>207</v>
      </c>
      <c r="F4" s="8" t="s">
        <v>210</v>
      </c>
      <c r="G4" s="8" t="s">
        <v>14</v>
      </c>
      <c r="H4" s="8" t="s">
        <v>31</v>
      </c>
    </row>
    <row r="5" spans="2:8" x14ac:dyDescent="0.25"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 t="s">
        <v>24</v>
      </c>
      <c r="H5" s="10" t="s">
        <v>25</v>
      </c>
    </row>
    <row r="6" spans="2:8" x14ac:dyDescent="0.25">
      <c r="B6" s="198" t="s">
        <v>29</v>
      </c>
      <c r="C6" s="205">
        <v>1038251.3</v>
      </c>
      <c r="D6" s="205">
        <v>1710923.48</v>
      </c>
      <c r="E6" s="205">
        <v>1742531.18</v>
      </c>
      <c r="F6" s="206">
        <v>957746.48</v>
      </c>
      <c r="G6" s="265">
        <f>F6/C6*100</f>
        <v>92.246114211463066</v>
      </c>
      <c r="H6" s="263">
        <f>F6/E6*100</f>
        <v>54.962946487993406</v>
      </c>
    </row>
    <row r="7" spans="2:8" x14ac:dyDescent="0.25">
      <c r="B7" s="199" t="s">
        <v>194</v>
      </c>
      <c r="C7" s="207">
        <v>1038251.3</v>
      </c>
      <c r="D7" s="207">
        <v>1710923.48</v>
      </c>
      <c r="E7" s="205">
        <f>E8+E9</f>
        <v>1742531.18</v>
      </c>
      <c r="F7" s="200">
        <v>957746.48</v>
      </c>
      <c r="G7" s="264">
        <f>F7/C7*100</f>
        <v>92.246114211463066</v>
      </c>
      <c r="H7" s="264">
        <f t="shared" ref="H7:H9" si="0">F7/E7*100</f>
        <v>54.962946487993406</v>
      </c>
    </row>
    <row r="8" spans="2:8" x14ac:dyDescent="0.25">
      <c r="B8" s="201" t="s">
        <v>195</v>
      </c>
      <c r="C8" s="207">
        <v>1038251.3</v>
      </c>
      <c r="D8" s="207">
        <v>1690465.85</v>
      </c>
      <c r="E8" s="207">
        <v>1722073.55</v>
      </c>
      <c r="F8" s="200">
        <v>957746.48</v>
      </c>
      <c r="G8" s="264">
        <f t="shared" ref="G8" si="1">F8/C8*100</f>
        <v>92.246114211463066</v>
      </c>
      <c r="H8" s="264">
        <f t="shared" si="0"/>
        <v>55.615887021782548</v>
      </c>
    </row>
    <row r="9" spans="2:8" ht="33.75" customHeight="1" x14ac:dyDescent="0.25">
      <c r="B9" s="202" t="s">
        <v>196</v>
      </c>
      <c r="C9" s="202">
        <v>0</v>
      </c>
      <c r="D9" s="207">
        <v>20457.63</v>
      </c>
      <c r="E9" s="207">
        <v>20457.63</v>
      </c>
      <c r="F9" s="200">
        <v>0</v>
      </c>
      <c r="G9" s="264">
        <v>0</v>
      </c>
      <c r="H9" s="264">
        <f t="shared" si="0"/>
        <v>0</v>
      </c>
    </row>
    <row r="11" spans="2:8" x14ac:dyDescent="0.25">
      <c r="B11" s="7"/>
      <c r="C11" s="7"/>
      <c r="D11" s="7"/>
      <c r="E11" s="7"/>
      <c r="F11" s="7"/>
      <c r="G11" s="7"/>
      <c r="H11" s="7"/>
    </row>
    <row r="12" spans="2:8" x14ac:dyDescent="0.25">
      <c r="B12" s="7"/>
      <c r="C12" s="7"/>
      <c r="D12" s="7"/>
      <c r="E12" s="7"/>
      <c r="F12" s="7"/>
      <c r="G12" s="7"/>
      <c r="H12" s="7"/>
    </row>
    <row r="13" spans="2:8" x14ac:dyDescent="0.25">
      <c r="B13" s="7"/>
      <c r="C13" s="7"/>
      <c r="D13" s="7"/>
      <c r="E13" s="7"/>
      <c r="F13" s="7"/>
      <c r="G13" s="7"/>
      <c r="H13" s="7"/>
    </row>
  </sheetData>
  <mergeCells count="1">
    <mergeCell ref="B2:H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1"/>
  <sheetViews>
    <sheetView topLeftCell="A203" workbookViewId="0">
      <selection activeCell="I7" sqref="I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5.42578125" customWidth="1"/>
    <col min="5" max="5" width="52.5703125" customWidth="1"/>
    <col min="6" max="6" width="27.5703125" customWidth="1"/>
    <col min="7" max="8" width="24.28515625" customWidth="1"/>
    <col min="9" max="9" width="18.7109375" customWidth="1"/>
    <col min="10" max="10" width="24.28515625" customWidth="1"/>
  </cols>
  <sheetData>
    <row r="1" spans="2:10" ht="18" x14ac:dyDescent="0.25">
      <c r="B1" s="2"/>
      <c r="C1" s="2"/>
      <c r="D1" s="2"/>
      <c r="E1" s="2"/>
      <c r="F1" s="2"/>
      <c r="G1" s="2"/>
      <c r="H1" s="2"/>
      <c r="I1" s="3"/>
      <c r="J1" s="3"/>
    </row>
    <row r="2" spans="2:10" ht="18" customHeight="1" x14ac:dyDescent="0.25">
      <c r="B2" s="269" t="s">
        <v>6</v>
      </c>
      <c r="C2" s="269"/>
      <c r="D2" s="269"/>
      <c r="E2" s="269"/>
      <c r="F2" s="269"/>
      <c r="G2" s="269"/>
      <c r="H2" s="269"/>
      <c r="I2" s="269"/>
      <c r="J2" s="4"/>
    </row>
    <row r="3" spans="2:10" ht="18" x14ac:dyDescent="0.25">
      <c r="B3" s="14"/>
      <c r="C3" s="14"/>
      <c r="D3" s="14"/>
      <c r="E3" s="14"/>
      <c r="F3" s="14"/>
      <c r="G3" s="14"/>
      <c r="H3" s="14"/>
      <c r="I3" s="15"/>
      <c r="J3" s="3"/>
    </row>
    <row r="4" spans="2:10" ht="15.75" x14ac:dyDescent="0.25">
      <c r="B4" s="283" t="s">
        <v>34</v>
      </c>
      <c r="C4" s="283"/>
      <c r="D4" s="283"/>
      <c r="E4" s="283"/>
      <c r="F4" s="283"/>
      <c r="G4" s="283"/>
      <c r="H4" s="283"/>
      <c r="I4" s="283"/>
    </row>
    <row r="5" spans="2:10" ht="18" x14ac:dyDescent="0.25">
      <c r="B5" s="14"/>
      <c r="C5" s="14"/>
      <c r="D5" s="14"/>
      <c r="E5" s="14"/>
      <c r="F5" s="14"/>
      <c r="G5" s="14"/>
      <c r="H5" s="14"/>
      <c r="I5" s="15"/>
    </row>
    <row r="6" spans="2:10" ht="15.75" x14ac:dyDescent="0.25">
      <c r="D6" s="16" t="s">
        <v>43</v>
      </c>
      <c r="E6" s="16" t="s">
        <v>44</v>
      </c>
      <c r="F6" s="17"/>
      <c r="G6" s="17"/>
      <c r="H6" s="17"/>
      <c r="I6" s="17"/>
    </row>
    <row r="7" spans="2:10" ht="15.75" x14ac:dyDescent="0.25">
      <c r="D7" s="18" t="s">
        <v>45</v>
      </c>
      <c r="E7" s="18" t="s">
        <v>46</v>
      </c>
      <c r="F7" s="233">
        <v>290275.32</v>
      </c>
      <c r="G7" s="243">
        <f>G32+G38</f>
        <v>322478.42000000004</v>
      </c>
      <c r="H7" s="243">
        <f>H12+H13+H14+H15+H16+H17+H18+H19+H20+H21+H22+H23+H24+H25+H26+H27+H28+H29+H30+H31+H37</f>
        <v>282393.23000000004</v>
      </c>
      <c r="I7" s="297">
        <f>H7/G7*100</f>
        <v>87.569651947562875</v>
      </c>
    </row>
    <row r="8" spans="2:10" ht="15.75" x14ac:dyDescent="0.25">
      <c r="B8" s="11"/>
      <c r="C8" s="11"/>
      <c r="D8" s="281" t="s">
        <v>47</v>
      </c>
      <c r="E8" s="281"/>
      <c r="F8" s="17"/>
      <c r="G8" s="17"/>
      <c r="H8" s="17"/>
      <c r="I8" s="17"/>
    </row>
    <row r="9" spans="2:10" ht="15.75" x14ac:dyDescent="0.25">
      <c r="B9" s="11"/>
      <c r="C9" s="11"/>
      <c r="D9" s="284" t="s">
        <v>48</v>
      </c>
      <c r="E9" s="285"/>
      <c r="F9" s="19"/>
      <c r="G9" s="20"/>
      <c r="H9" s="20"/>
      <c r="I9" s="20"/>
    </row>
    <row r="10" spans="2:10" ht="30" x14ac:dyDescent="0.25">
      <c r="B10" s="11"/>
      <c r="C10" s="11"/>
      <c r="D10" s="21" t="s">
        <v>49</v>
      </c>
      <c r="E10" s="22" t="s">
        <v>50</v>
      </c>
      <c r="F10" s="21" t="s">
        <v>211</v>
      </c>
      <c r="G10" s="21" t="s">
        <v>203</v>
      </c>
      <c r="H10" s="21" t="s">
        <v>212</v>
      </c>
      <c r="I10" s="21" t="s">
        <v>51</v>
      </c>
    </row>
    <row r="11" spans="2:10" x14ac:dyDescent="0.25">
      <c r="D11" s="21">
        <v>1</v>
      </c>
      <c r="E11" s="22">
        <v>2</v>
      </c>
      <c r="F11" s="22">
        <v>3</v>
      </c>
      <c r="G11" s="21">
        <v>4</v>
      </c>
      <c r="H11" s="21">
        <v>5</v>
      </c>
      <c r="I11" s="23">
        <v>6</v>
      </c>
    </row>
    <row r="12" spans="2:10" x14ac:dyDescent="0.25">
      <c r="D12" s="24">
        <v>3211</v>
      </c>
      <c r="E12" s="25" t="s">
        <v>23</v>
      </c>
      <c r="F12" s="26">
        <v>4000</v>
      </c>
      <c r="G12" s="27">
        <v>4000</v>
      </c>
      <c r="H12" s="26">
        <v>3861.7</v>
      </c>
      <c r="I12" s="174">
        <f>H12/G12*100</f>
        <v>96.542500000000004</v>
      </c>
    </row>
    <row r="13" spans="2:10" x14ac:dyDescent="0.25">
      <c r="D13" s="28">
        <v>3213</v>
      </c>
      <c r="E13" s="29" t="s">
        <v>52</v>
      </c>
      <c r="F13" s="30">
        <v>1300</v>
      </c>
      <c r="G13" s="31">
        <v>1300</v>
      </c>
      <c r="H13" s="30">
        <v>788.3</v>
      </c>
      <c r="I13" s="174">
        <f>H13/G13*100</f>
        <v>60.638461538461527</v>
      </c>
    </row>
    <row r="14" spans="2:10" x14ac:dyDescent="0.25">
      <c r="D14" s="28">
        <v>3221</v>
      </c>
      <c r="E14" s="29" t="s">
        <v>53</v>
      </c>
      <c r="F14" s="30">
        <v>7000</v>
      </c>
      <c r="G14" s="31">
        <v>6887.26</v>
      </c>
      <c r="H14" s="30">
        <v>4337.3500000000004</v>
      </c>
      <c r="I14" s="174">
        <f t="shared" ref="I14:I32" si="0">H14/G14*100</f>
        <v>62.976423134889636</v>
      </c>
    </row>
    <row r="15" spans="2:10" x14ac:dyDescent="0.25">
      <c r="D15" s="28">
        <v>3222</v>
      </c>
      <c r="E15" s="29" t="s">
        <v>54</v>
      </c>
      <c r="F15" s="30">
        <v>0</v>
      </c>
      <c r="G15" s="31">
        <v>0</v>
      </c>
      <c r="H15" s="30">
        <v>0</v>
      </c>
      <c r="I15" s="174">
        <v>0</v>
      </c>
    </row>
    <row r="16" spans="2:10" x14ac:dyDescent="0.25">
      <c r="D16" s="28">
        <v>3223</v>
      </c>
      <c r="E16" s="29" t="s">
        <v>55</v>
      </c>
      <c r="F16" s="30">
        <v>7333.08</v>
      </c>
      <c r="G16" s="31">
        <v>7333.08</v>
      </c>
      <c r="H16" s="30">
        <v>5527.98</v>
      </c>
      <c r="I16" s="174">
        <f t="shared" si="0"/>
        <v>75.384149634260083</v>
      </c>
    </row>
    <row r="17" spans="4:10" x14ac:dyDescent="0.25">
      <c r="D17" s="28">
        <v>3223</v>
      </c>
      <c r="E17" s="29" t="s">
        <v>56</v>
      </c>
      <c r="F17" s="30">
        <v>30000</v>
      </c>
      <c r="G17" s="31">
        <v>30000</v>
      </c>
      <c r="H17" s="30">
        <v>23330.83</v>
      </c>
      <c r="I17" s="174">
        <f t="shared" si="0"/>
        <v>77.769433333333339</v>
      </c>
    </row>
    <row r="18" spans="4:10" x14ac:dyDescent="0.25">
      <c r="D18" s="28">
        <v>3224</v>
      </c>
      <c r="E18" s="29" t="s">
        <v>57</v>
      </c>
      <c r="F18" s="30">
        <v>1800</v>
      </c>
      <c r="G18" s="31">
        <v>1800</v>
      </c>
      <c r="H18" s="30">
        <v>1796.11</v>
      </c>
      <c r="I18" s="174">
        <f t="shared" si="0"/>
        <v>99.783888888888882</v>
      </c>
      <c r="J18" s="107"/>
    </row>
    <row r="19" spans="4:10" x14ac:dyDescent="0.25">
      <c r="D19" s="28">
        <v>32271</v>
      </c>
      <c r="E19" s="29" t="s">
        <v>185</v>
      </c>
      <c r="F19" s="30">
        <v>650</v>
      </c>
      <c r="G19" s="31">
        <v>754.54</v>
      </c>
      <c r="H19" s="30">
        <v>754.54</v>
      </c>
      <c r="I19" s="174">
        <f t="shared" si="0"/>
        <v>100</v>
      </c>
    </row>
    <row r="20" spans="4:10" x14ac:dyDescent="0.25">
      <c r="D20" s="28">
        <v>3231</v>
      </c>
      <c r="E20" s="29" t="s">
        <v>58</v>
      </c>
      <c r="F20" s="30">
        <v>2356.8200000000002</v>
      </c>
      <c r="G20" s="31">
        <v>2356.8200000000002</v>
      </c>
      <c r="H20" s="30">
        <v>1098.6600000000001</v>
      </c>
      <c r="I20" s="174">
        <f t="shared" si="0"/>
        <v>46.616203189042864</v>
      </c>
    </row>
    <row r="21" spans="4:10" x14ac:dyDescent="0.25">
      <c r="D21" s="28">
        <v>3232</v>
      </c>
      <c r="E21" s="29" t="s">
        <v>59</v>
      </c>
      <c r="F21" s="30">
        <v>8000</v>
      </c>
      <c r="G21" s="31">
        <v>8000</v>
      </c>
      <c r="H21" s="30">
        <v>5140.88</v>
      </c>
      <c r="I21" s="174">
        <f t="shared" si="0"/>
        <v>64.260999999999996</v>
      </c>
    </row>
    <row r="22" spans="4:10" x14ac:dyDescent="0.25">
      <c r="D22" s="28">
        <v>3234</v>
      </c>
      <c r="E22" s="29" t="s">
        <v>60</v>
      </c>
      <c r="F22" s="30">
        <v>6105.85</v>
      </c>
      <c r="G22" s="31">
        <v>6105.85</v>
      </c>
      <c r="H22" s="30">
        <v>3294.82</v>
      </c>
      <c r="I22" s="174">
        <f t="shared" si="0"/>
        <v>53.961692475249144</v>
      </c>
    </row>
    <row r="23" spans="4:10" x14ac:dyDescent="0.25">
      <c r="D23" s="28">
        <v>3235</v>
      </c>
      <c r="E23" s="29" t="s">
        <v>61</v>
      </c>
      <c r="F23" s="30">
        <v>209114.41</v>
      </c>
      <c r="G23" s="31">
        <v>209114.41</v>
      </c>
      <c r="H23" s="30">
        <v>192449.1</v>
      </c>
      <c r="I23" s="174">
        <f t="shared" si="0"/>
        <v>92.030530081595046</v>
      </c>
      <c r="J23" s="107"/>
    </row>
    <row r="24" spans="4:10" x14ac:dyDescent="0.25">
      <c r="D24" s="28">
        <v>3235</v>
      </c>
      <c r="E24" s="29" t="s">
        <v>62</v>
      </c>
      <c r="F24" s="30">
        <v>2284.33</v>
      </c>
      <c r="G24" s="31">
        <v>2284.33</v>
      </c>
      <c r="H24" s="30">
        <v>2132.31</v>
      </c>
      <c r="I24" s="174">
        <f t="shared" si="0"/>
        <v>93.345094622931015</v>
      </c>
    </row>
    <row r="25" spans="4:10" x14ac:dyDescent="0.25">
      <c r="D25" s="28">
        <v>3236</v>
      </c>
      <c r="E25" s="29" t="s">
        <v>63</v>
      </c>
      <c r="F25" s="30">
        <v>2840</v>
      </c>
      <c r="G25" s="31">
        <v>2848.2</v>
      </c>
      <c r="H25" s="30">
        <v>2848.2</v>
      </c>
      <c r="I25" s="174">
        <f t="shared" si="0"/>
        <v>100</v>
      </c>
    </row>
    <row r="26" spans="4:10" x14ac:dyDescent="0.25">
      <c r="D26" s="28">
        <v>32372</v>
      </c>
      <c r="E26" s="29" t="s">
        <v>102</v>
      </c>
      <c r="F26" s="30">
        <v>2000</v>
      </c>
      <c r="G26" s="31">
        <v>2000</v>
      </c>
      <c r="H26" s="30">
        <v>408.46</v>
      </c>
      <c r="I26" s="174">
        <f t="shared" si="0"/>
        <v>20.422999999999998</v>
      </c>
    </row>
    <row r="27" spans="4:10" x14ac:dyDescent="0.25">
      <c r="D27" s="28">
        <v>3238</v>
      </c>
      <c r="E27" s="29" t="s">
        <v>64</v>
      </c>
      <c r="F27" s="30">
        <v>3873.07</v>
      </c>
      <c r="G27" s="31">
        <v>3873.07</v>
      </c>
      <c r="H27" s="30">
        <v>2052.3200000000002</v>
      </c>
      <c r="I27" s="174">
        <f t="shared" si="0"/>
        <v>52.989488958371524</v>
      </c>
    </row>
    <row r="28" spans="4:10" x14ac:dyDescent="0.25">
      <c r="D28" s="28">
        <v>3292</v>
      </c>
      <c r="E28" s="29" t="s">
        <v>65</v>
      </c>
      <c r="F28" s="30">
        <v>617.76</v>
      </c>
      <c r="G28" s="31">
        <v>617.76</v>
      </c>
      <c r="H28" s="30">
        <v>66.569999999999993</v>
      </c>
      <c r="I28" s="174">
        <f t="shared" si="0"/>
        <v>10.776029526029525</v>
      </c>
      <c r="J28" s="107"/>
    </row>
    <row r="29" spans="4:10" x14ac:dyDescent="0.25">
      <c r="D29" s="28">
        <v>3293</v>
      </c>
      <c r="E29" s="29" t="s">
        <v>66</v>
      </c>
      <c r="F29" s="30">
        <v>500</v>
      </c>
      <c r="G29" s="31">
        <v>500</v>
      </c>
      <c r="H29" s="30">
        <v>0</v>
      </c>
      <c r="I29" s="174">
        <f t="shared" si="0"/>
        <v>0</v>
      </c>
      <c r="J29" s="107"/>
    </row>
    <row r="30" spans="4:10" x14ac:dyDescent="0.25">
      <c r="D30" s="28">
        <v>3294</v>
      </c>
      <c r="E30" s="29" t="s">
        <v>67</v>
      </c>
      <c r="F30" s="30">
        <v>500</v>
      </c>
      <c r="G30" s="31">
        <v>500</v>
      </c>
      <c r="H30" s="30">
        <v>302</v>
      </c>
      <c r="I30" s="174">
        <f t="shared" si="0"/>
        <v>60.4</v>
      </c>
    </row>
    <row r="31" spans="4:10" x14ac:dyDescent="0.25">
      <c r="D31" s="28">
        <v>3299</v>
      </c>
      <c r="E31" s="29" t="s">
        <v>68</v>
      </c>
      <c r="F31" s="30">
        <v>0</v>
      </c>
      <c r="G31" s="31">
        <v>0</v>
      </c>
      <c r="H31" s="30">
        <v>0</v>
      </c>
      <c r="I31" s="174">
        <v>0</v>
      </c>
    </row>
    <row r="32" spans="4:10" x14ac:dyDescent="0.25">
      <c r="D32" s="33" t="s">
        <v>69</v>
      </c>
      <c r="E32" s="29"/>
      <c r="F32" s="34">
        <f>SUM(F12:F31)</f>
        <v>290275.32000000007</v>
      </c>
      <c r="G32" s="35">
        <f>SUM(G12:G31)</f>
        <v>290275.32000000007</v>
      </c>
      <c r="H32" s="34">
        <f>H12+H13+H14+H15+H16+H17+H18+H19+H20+H21+H22+H23+H24+H25+H26+H27+H28+H29+H30+H31</f>
        <v>250190.13000000003</v>
      </c>
      <c r="I32" s="197">
        <f t="shared" si="0"/>
        <v>86.190631018854774</v>
      </c>
    </row>
    <row r="34" spans="4:10" x14ac:dyDescent="0.25">
      <c r="D34" s="288" t="s">
        <v>221</v>
      </c>
      <c r="E34" s="288"/>
    </row>
    <row r="35" spans="4:10" x14ac:dyDescent="0.25">
      <c r="D35" s="99" t="s">
        <v>186</v>
      </c>
      <c r="E35" s="99" t="s">
        <v>50</v>
      </c>
      <c r="F35" s="100" t="s">
        <v>211</v>
      </c>
      <c r="G35" s="100" t="s">
        <v>203</v>
      </c>
      <c r="H35" s="100" t="s">
        <v>212</v>
      </c>
      <c r="I35" s="100" t="s">
        <v>187</v>
      </c>
    </row>
    <row r="36" spans="4:10" x14ac:dyDescent="0.25">
      <c r="D36" s="102">
        <v>1</v>
      </c>
      <c r="E36" s="102">
        <v>2</v>
      </c>
      <c r="F36" s="102">
        <v>3</v>
      </c>
      <c r="G36" s="102">
        <v>4</v>
      </c>
      <c r="H36" s="102">
        <v>5</v>
      </c>
      <c r="I36" s="102">
        <v>6</v>
      </c>
    </row>
    <row r="37" spans="4:10" x14ac:dyDescent="0.25">
      <c r="D37" s="103">
        <v>32353</v>
      </c>
      <c r="E37" s="168" t="s">
        <v>156</v>
      </c>
      <c r="F37" s="104">
        <v>0</v>
      </c>
      <c r="G37" s="104">
        <v>32203.1</v>
      </c>
      <c r="H37" s="104">
        <v>32203.1</v>
      </c>
      <c r="I37" s="173">
        <v>100</v>
      </c>
    </row>
    <row r="38" spans="4:10" x14ac:dyDescent="0.25">
      <c r="D38" s="99" t="s">
        <v>69</v>
      </c>
      <c r="E38" s="168"/>
      <c r="F38" s="104">
        <v>0</v>
      </c>
      <c r="G38" s="105">
        <v>32203.1</v>
      </c>
      <c r="H38" s="105">
        <v>32203.1</v>
      </c>
      <c r="I38" s="175">
        <v>100</v>
      </c>
    </row>
    <row r="40" spans="4:10" ht="15.75" x14ac:dyDescent="0.25">
      <c r="D40" s="37" t="s">
        <v>70</v>
      </c>
      <c r="E40" s="38" t="s">
        <v>71</v>
      </c>
      <c r="F40" s="39">
        <v>0</v>
      </c>
      <c r="G40" s="238">
        <f>G48+G55</f>
        <v>13114.46</v>
      </c>
      <c r="H40" s="267">
        <v>11276.96</v>
      </c>
      <c r="I40" s="296">
        <f>H40/G40*100</f>
        <v>85.988748297680573</v>
      </c>
    </row>
    <row r="41" spans="4:10" x14ac:dyDescent="0.25">
      <c r="D41" s="286" t="s">
        <v>47</v>
      </c>
      <c r="E41" s="287"/>
      <c r="F41" s="287"/>
      <c r="G41" s="287"/>
      <c r="H41" s="287"/>
      <c r="I41" s="287"/>
    </row>
    <row r="42" spans="4:10" x14ac:dyDescent="0.25">
      <c r="D42" s="289" t="s">
        <v>72</v>
      </c>
      <c r="E42" s="289"/>
      <c r="F42" s="40"/>
      <c r="G42" s="41"/>
      <c r="H42" s="41"/>
      <c r="I42" s="42"/>
    </row>
    <row r="43" spans="4:10" ht="30" x14ac:dyDescent="0.25">
      <c r="D43" s="43" t="s">
        <v>49</v>
      </c>
      <c r="E43" s="44" t="s">
        <v>50</v>
      </c>
      <c r="F43" s="21" t="s">
        <v>211</v>
      </c>
      <c r="G43" s="21" t="s">
        <v>203</v>
      </c>
      <c r="H43" s="45" t="s">
        <v>212</v>
      </c>
      <c r="I43" s="45" t="s">
        <v>51</v>
      </c>
    </row>
    <row r="44" spans="4:10" x14ac:dyDescent="0.25">
      <c r="D44" s="23">
        <v>1</v>
      </c>
      <c r="E44" s="46">
        <v>2</v>
      </c>
      <c r="F44" s="46">
        <v>3</v>
      </c>
      <c r="G44" s="23">
        <v>4</v>
      </c>
      <c r="H44" s="23">
        <v>5</v>
      </c>
      <c r="I44" s="23">
        <v>6</v>
      </c>
    </row>
    <row r="45" spans="4:10" x14ac:dyDescent="0.25">
      <c r="D45" s="47">
        <v>3232</v>
      </c>
      <c r="E45" s="25" t="s">
        <v>73</v>
      </c>
      <c r="F45" s="26">
        <v>0</v>
      </c>
      <c r="G45" s="48">
        <v>10625.96</v>
      </c>
      <c r="H45" s="48">
        <v>8788.4599999999991</v>
      </c>
      <c r="I45" s="49">
        <f>H45/G45*100</f>
        <v>82.707444786165198</v>
      </c>
    </row>
    <row r="46" spans="4:10" x14ac:dyDescent="0.25">
      <c r="D46" s="28">
        <v>3237</v>
      </c>
      <c r="E46" s="50" t="s">
        <v>74</v>
      </c>
      <c r="F46" s="51">
        <v>0</v>
      </c>
      <c r="G46" s="30">
        <v>0</v>
      </c>
      <c r="H46" s="30">
        <v>0</v>
      </c>
      <c r="I46" s="49">
        <v>0</v>
      </c>
    </row>
    <row r="47" spans="4:10" x14ac:dyDescent="0.25">
      <c r="D47" s="28">
        <v>4221</v>
      </c>
      <c r="E47" s="50" t="s">
        <v>75</v>
      </c>
      <c r="F47" s="51">
        <v>0</v>
      </c>
      <c r="G47" s="30">
        <v>2488.5</v>
      </c>
      <c r="H47" s="30">
        <v>2488.5</v>
      </c>
      <c r="I47" s="49">
        <f t="shared" ref="I47:I48" si="1">H47/G47*100</f>
        <v>100</v>
      </c>
    </row>
    <row r="48" spans="4:10" x14ac:dyDescent="0.25">
      <c r="D48" s="33" t="s">
        <v>69</v>
      </c>
      <c r="E48" s="52"/>
      <c r="F48" s="34">
        <v>0</v>
      </c>
      <c r="G48" s="34">
        <f>G45+G47</f>
        <v>13114.46</v>
      </c>
      <c r="H48" s="34">
        <f>H45+H46+H47</f>
        <v>11276.96</v>
      </c>
      <c r="I48" s="268">
        <f t="shared" si="1"/>
        <v>85.988748297680573</v>
      </c>
      <c r="J48" s="107"/>
    </row>
    <row r="51" spans="4:9" x14ac:dyDescent="0.25">
      <c r="D51" s="282" t="s">
        <v>188</v>
      </c>
      <c r="E51" s="282"/>
    </row>
    <row r="52" spans="4:9" x14ac:dyDescent="0.25">
      <c r="D52" s="99" t="s">
        <v>186</v>
      </c>
      <c r="E52" s="99" t="s">
        <v>50</v>
      </c>
      <c r="F52" s="100" t="s">
        <v>211</v>
      </c>
      <c r="G52" s="100" t="s">
        <v>203</v>
      </c>
      <c r="H52" s="100" t="s">
        <v>212</v>
      </c>
      <c r="I52" s="100" t="s">
        <v>187</v>
      </c>
    </row>
    <row r="53" spans="4:9" x14ac:dyDescent="0.25">
      <c r="D53" s="169">
        <v>1</v>
      </c>
      <c r="E53" s="169">
        <v>2</v>
      </c>
      <c r="F53" s="169">
        <v>3</v>
      </c>
      <c r="G53" s="169">
        <v>4</v>
      </c>
      <c r="H53" s="169">
        <v>5</v>
      </c>
      <c r="I53" s="169">
        <v>6</v>
      </c>
    </row>
    <row r="54" spans="4:9" x14ac:dyDescent="0.25">
      <c r="D54" s="103">
        <v>42212</v>
      </c>
      <c r="E54" s="168" t="s">
        <v>75</v>
      </c>
      <c r="F54" s="104">
        <v>0</v>
      </c>
      <c r="G54" s="104">
        <v>0</v>
      </c>
      <c r="H54" s="104">
        <v>0</v>
      </c>
      <c r="I54" s="173">
        <v>0</v>
      </c>
    </row>
    <row r="55" spans="4:9" x14ac:dyDescent="0.25">
      <c r="D55" s="99" t="s">
        <v>69</v>
      </c>
      <c r="E55" s="168"/>
      <c r="F55" s="104">
        <v>0</v>
      </c>
      <c r="G55" s="105">
        <v>0</v>
      </c>
      <c r="H55" s="105">
        <v>0</v>
      </c>
      <c r="I55" s="175">
        <v>0</v>
      </c>
    </row>
    <row r="57" spans="4:9" ht="15.75" x14ac:dyDescent="0.25">
      <c r="D57" s="37" t="s">
        <v>76</v>
      </c>
      <c r="E57" s="38" t="s">
        <v>77</v>
      </c>
      <c r="F57" s="232">
        <v>1311519.6499999999</v>
      </c>
      <c r="G57" s="238">
        <v>1311519.6499999999</v>
      </c>
      <c r="H57" s="267">
        <v>600702.13</v>
      </c>
      <c r="I57" s="296">
        <f>H57/G57*100</f>
        <v>45.801992368166196</v>
      </c>
    </row>
    <row r="58" spans="4:9" x14ac:dyDescent="0.25">
      <c r="D58" s="286" t="s">
        <v>47</v>
      </c>
      <c r="E58" s="287"/>
      <c r="F58" s="287"/>
      <c r="G58" s="287"/>
      <c r="H58" s="287"/>
      <c r="I58" s="287"/>
    </row>
    <row r="59" spans="4:9" x14ac:dyDescent="0.25">
      <c r="D59" s="290" t="s">
        <v>216</v>
      </c>
      <c r="E59" s="290"/>
      <c r="F59" s="40"/>
      <c r="G59" s="41"/>
      <c r="H59" s="41"/>
      <c r="I59" s="42"/>
    </row>
    <row r="60" spans="4:9" ht="30" x14ac:dyDescent="0.25">
      <c r="D60" s="53" t="s">
        <v>49</v>
      </c>
      <c r="E60" s="54" t="s">
        <v>50</v>
      </c>
      <c r="F60" s="21" t="s">
        <v>211</v>
      </c>
      <c r="G60" s="21" t="s">
        <v>203</v>
      </c>
      <c r="H60" s="21" t="s">
        <v>212</v>
      </c>
      <c r="I60" s="21" t="s">
        <v>51</v>
      </c>
    </row>
    <row r="61" spans="4:9" x14ac:dyDescent="0.25">
      <c r="D61" s="23">
        <v>1</v>
      </c>
      <c r="E61" s="46">
        <v>2</v>
      </c>
      <c r="F61" s="46">
        <v>3</v>
      </c>
      <c r="G61" s="23">
        <v>4</v>
      </c>
      <c r="H61" s="23">
        <v>5</v>
      </c>
      <c r="I61" s="23">
        <v>6</v>
      </c>
    </row>
    <row r="62" spans="4:9" x14ac:dyDescent="0.25">
      <c r="D62" s="28">
        <v>3111</v>
      </c>
      <c r="E62" s="50" t="s">
        <v>21</v>
      </c>
      <c r="F62" s="51">
        <v>1031738.76</v>
      </c>
      <c r="G62" s="30">
        <v>1031738.76</v>
      </c>
      <c r="H62" s="30">
        <v>456456.09</v>
      </c>
      <c r="I62" s="31">
        <f>H62/G62*100</f>
        <v>44.241440536749828</v>
      </c>
    </row>
    <row r="63" spans="4:9" x14ac:dyDescent="0.25">
      <c r="D63" s="28">
        <v>3121</v>
      </c>
      <c r="E63" s="50" t="s">
        <v>78</v>
      </c>
      <c r="F63" s="51">
        <v>41146.230000000003</v>
      </c>
      <c r="G63" s="30">
        <v>41146.230000000003</v>
      </c>
      <c r="H63" s="30">
        <v>20176.59</v>
      </c>
      <c r="I63" s="31">
        <f t="shared" ref="I63:I67" si="2">H63/G63*100</f>
        <v>49.036302961413476</v>
      </c>
    </row>
    <row r="64" spans="4:9" x14ac:dyDescent="0.25">
      <c r="D64" s="28">
        <v>3132</v>
      </c>
      <c r="E64" s="50" t="s">
        <v>79</v>
      </c>
      <c r="F64" s="51">
        <v>166305</v>
      </c>
      <c r="G64" s="30">
        <v>166305</v>
      </c>
      <c r="H64" s="30">
        <v>83065.2</v>
      </c>
      <c r="I64" s="31">
        <f t="shared" si="2"/>
        <v>49.947506088211419</v>
      </c>
    </row>
    <row r="65" spans="4:9" x14ac:dyDescent="0.25">
      <c r="D65" s="28">
        <v>3212</v>
      </c>
      <c r="E65" s="50" t="s">
        <v>80</v>
      </c>
      <c r="F65" s="51">
        <v>69733.820000000007</v>
      </c>
      <c r="G65" s="30">
        <v>69733.820000000007</v>
      </c>
      <c r="H65" s="30">
        <v>39744.25</v>
      </c>
      <c r="I65" s="31">
        <f t="shared" si="2"/>
        <v>56.99422461009592</v>
      </c>
    </row>
    <row r="66" spans="4:9" ht="27.75" customHeight="1" x14ac:dyDescent="0.25">
      <c r="D66" s="28">
        <v>3295</v>
      </c>
      <c r="E66" s="50" t="s">
        <v>81</v>
      </c>
      <c r="F66" s="51">
        <v>2595.84</v>
      </c>
      <c r="G66" s="30">
        <v>2595.84</v>
      </c>
      <c r="H66" s="30">
        <v>1260</v>
      </c>
      <c r="I66" s="31">
        <f t="shared" si="2"/>
        <v>48.539201183431949</v>
      </c>
    </row>
    <row r="67" spans="4:9" x14ac:dyDescent="0.25">
      <c r="D67" s="33" t="s">
        <v>69</v>
      </c>
      <c r="E67" s="52"/>
      <c r="F67" s="34">
        <f>SUM(F62:F66)</f>
        <v>1311519.6500000001</v>
      </c>
      <c r="G67" s="34">
        <f>G62+G63+G64+G65+G66</f>
        <v>1311519.6500000001</v>
      </c>
      <c r="H67" s="34">
        <f>H62+H63+H64+H65+H66</f>
        <v>600702.13</v>
      </c>
      <c r="I67" s="31">
        <f t="shared" si="2"/>
        <v>45.801992368166189</v>
      </c>
    </row>
    <row r="70" spans="4:9" ht="15.75" x14ac:dyDescent="0.25">
      <c r="D70" s="55" t="s">
        <v>82</v>
      </c>
      <c r="E70" s="55" t="s">
        <v>83</v>
      </c>
      <c r="F70" s="56"/>
      <c r="G70" s="56"/>
      <c r="H70" s="56"/>
      <c r="I70" s="56"/>
    </row>
    <row r="71" spans="4:9" ht="15.75" x14ac:dyDescent="0.25">
      <c r="D71" s="57" t="s">
        <v>84</v>
      </c>
      <c r="E71" s="58" t="s">
        <v>85</v>
      </c>
      <c r="F71" s="240">
        <v>0</v>
      </c>
      <c r="G71" s="240">
        <f>G79+0</f>
        <v>800</v>
      </c>
      <c r="H71" s="233">
        <v>503.2</v>
      </c>
      <c r="I71" s="294">
        <f>H71/G71*100</f>
        <v>62.9</v>
      </c>
    </row>
    <row r="72" spans="4:9" ht="15.75" x14ac:dyDescent="0.25">
      <c r="D72" s="291" t="s">
        <v>47</v>
      </c>
      <c r="E72" s="291"/>
    </row>
    <row r="73" spans="4:9" x14ac:dyDescent="0.25">
      <c r="D73" s="290" t="s">
        <v>86</v>
      </c>
      <c r="E73" s="290"/>
      <c r="F73" s="40"/>
      <c r="G73" s="40"/>
      <c r="H73" s="40"/>
      <c r="I73" s="40"/>
    </row>
    <row r="74" spans="4:9" ht="30" x14ac:dyDescent="0.25">
      <c r="D74" s="53" t="s">
        <v>49</v>
      </c>
      <c r="E74" s="54" t="s">
        <v>50</v>
      </c>
      <c r="F74" s="21" t="s">
        <v>211</v>
      </c>
      <c r="G74" s="21" t="s">
        <v>203</v>
      </c>
      <c r="H74" s="21" t="s">
        <v>212</v>
      </c>
      <c r="I74" s="21" t="s">
        <v>51</v>
      </c>
    </row>
    <row r="75" spans="4:9" x14ac:dyDescent="0.25">
      <c r="D75" s="23">
        <v>1</v>
      </c>
      <c r="E75" s="46">
        <v>2</v>
      </c>
      <c r="F75" s="46">
        <v>3</v>
      </c>
      <c r="G75" s="23">
        <v>4</v>
      </c>
      <c r="H75" s="23">
        <v>5</v>
      </c>
      <c r="I75" s="23">
        <v>6</v>
      </c>
    </row>
    <row r="76" spans="4:9" x14ac:dyDescent="0.25">
      <c r="D76" s="28">
        <v>32999</v>
      </c>
      <c r="E76" s="50" t="s">
        <v>87</v>
      </c>
      <c r="F76" s="51">
        <v>0</v>
      </c>
      <c r="G76" s="30">
        <v>600</v>
      </c>
      <c r="H76" s="30">
        <v>403.2</v>
      </c>
      <c r="I76" s="32">
        <f>H76/G76*100</f>
        <v>67.199999999999989</v>
      </c>
    </row>
    <row r="77" spans="4:9" x14ac:dyDescent="0.25">
      <c r="D77" s="28">
        <v>32211</v>
      </c>
      <c r="E77" s="50" t="s">
        <v>202</v>
      </c>
      <c r="F77" s="51">
        <v>0</v>
      </c>
      <c r="G77" s="30">
        <v>100</v>
      </c>
      <c r="H77" s="30">
        <v>100</v>
      </c>
      <c r="I77" s="32">
        <f t="shared" ref="I77:I79" si="3">H77/G77*100</f>
        <v>100</v>
      </c>
    </row>
    <row r="78" spans="4:9" x14ac:dyDescent="0.25">
      <c r="D78" s="28">
        <v>32399</v>
      </c>
      <c r="E78" s="50" t="s">
        <v>157</v>
      </c>
      <c r="F78" s="51"/>
      <c r="G78" s="30">
        <v>100</v>
      </c>
      <c r="H78" s="30">
        <v>0</v>
      </c>
      <c r="I78" s="32">
        <f t="shared" si="3"/>
        <v>0</v>
      </c>
    </row>
    <row r="79" spans="4:9" x14ac:dyDescent="0.25">
      <c r="D79" s="33" t="s">
        <v>69</v>
      </c>
      <c r="E79" s="52"/>
      <c r="F79" s="34">
        <v>0</v>
      </c>
      <c r="G79" s="34">
        <f>G76+G77+G78</f>
        <v>800</v>
      </c>
      <c r="H79" s="34">
        <f>H76+H77+H78</f>
        <v>503.2</v>
      </c>
      <c r="I79" s="36">
        <f t="shared" si="3"/>
        <v>62.9</v>
      </c>
    </row>
    <row r="80" spans="4:9" x14ac:dyDescent="0.25">
      <c r="D80" s="176"/>
      <c r="E80" s="177"/>
      <c r="F80" s="178"/>
      <c r="G80" s="178"/>
      <c r="H80" s="178"/>
      <c r="I80" s="236"/>
    </row>
    <row r="81" spans="4:10" x14ac:dyDescent="0.25">
      <c r="D81" s="176"/>
      <c r="E81" s="177"/>
      <c r="F81" s="178"/>
      <c r="G81" s="178"/>
      <c r="H81" s="178"/>
      <c r="I81" s="236"/>
    </row>
    <row r="82" spans="4:10" ht="15.75" x14ac:dyDescent="0.25">
      <c r="D82" s="237" t="s">
        <v>222</v>
      </c>
      <c r="E82" s="237" t="s">
        <v>223</v>
      </c>
      <c r="F82" s="239">
        <v>0</v>
      </c>
      <c r="G82" s="233">
        <v>6875</v>
      </c>
      <c r="H82" s="233">
        <v>6875</v>
      </c>
      <c r="I82" s="294">
        <f>H82/G82*100</f>
        <v>100</v>
      </c>
    </row>
    <row r="83" spans="4:10" ht="15.75" x14ac:dyDescent="0.25">
      <c r="D83" s="281" t="s">
        <v>47</v>
      </c>
      <c r="E83" s="281"/>
      <c r="F83" s="281"/>
      <c r="G83" s="281"/>
      <c r="H83" s="281"/>
      <c r="I83" s="281"/>
    </row>
    <row r="84" spans="4:10" x14ac:dyDescent="0.25">
      <c r="D84" s="282" t="s">
        <v>86</v>
      </c>
      <c r="E84" s="282"/>
      <c r="F84" s="282"/>
      <c r="G84" s="282"/>
      <c r="H84" s="282"/>
      <c r="I84" s="282"/>
    </row>
    <row r="85" spans="4:10" ht="15" customHeight="1" x14ac:dyDescent="0.25">
      <c r="D85" s="53" t="s">
        <v>49</v>
      </c>
      <c r="E85" s="54" t="s">
        <v>50</v>
      </c>
      <c r="F85" s="21" t="s">
        <v>211</v>
      </c>
      <c r="G85" s="21" t="s">
        <v>203</v>
      </c>
      <c r="H85" s="21" t="s">
        <v>212</v>
      </c>
      <c r="I85" s="21" t="s">
        <v>51</v>
      </c>
    </row>
    <row r="86" spans="4:10" ht="15" customHeight="1" x14ac:dyDescent="0.25">
      <c r="D86" s="23">
        <v>1</v>
      </c>
      <c r="E86" s="46">
        <v>2</v>
      </c>
      <c r="F86" s="46">
        <v>3</v>
      </c>
      <c r="G86" s="23">
        <v>4</v>
      </c>
      <c r="H86" s="23">
        <v>5</v>
      </c>
      <c r="I86" s="23">
        <v>6</v>
      </c>
    </row>
    <row r="87" spans="4:10" ht="15" customHeight="1" x14ac:dyDescent="0.25">
      <c r="D87" s="28">
        <v>42641</v>
      </c>
      <c r="E87" s="50" t="s">
        <v>224</v>
      </c>
      <c r="F87" s="51">
        <v>0</v>
      </c>
      <c r="G87" s="30">
        <v>6875</v>
      </c>
      <c r="H87" s="30">
        <v>6875</v>
      </c>
      <c r="I87" s="32">
        <v>100</v>
      </c>
    </row>
    <row r="88" spans="4:10" x14ac:dyDescent="0.25">
      <c r="D88" s="33" t="s">
        <v>69</v>
      </c>
      <c r="E88" s="52"/>
      <c r="F88" s="34">
        <v>0</v>
      </c>
      <c r="G88" s="34">
        <v>6875</v>
      </c>
      <c r="H88" s="34">
        <v>6875</v>
      </c>
      <c r="I88" s="36">
        <v>100</v>
      </c>
    </row>
    <row r="90" spans="4:10" x14ac:dyDescent="0.25">
      <c r="D90" s="60" t="s">
        <v>88</v>
      </c>
      <c r="E90" s="39" t="s">
        <v>89</v>
      </c>
      <c r="F90" s="231">
        <v>4528.17</v>
      </c>
      <c r="G90" s="238">
        <f>G102+G111+G128+G136+G153+G160</f>
        <v>4528.17</v>
      </c>
      <c r="H90" s="238">
        <f>H96+H101+H111+H118+H120+H126+H160</f>
        <v>2205.4700000000003</v>
      </c>
      <c r="I90" s="296">
        <f>H90/G90*100</f>
        <v>48.70554771574389</v>
      </c>
    </row>
    <row r="91" spans="4:10" ht="15" customHeight="1" x14ac:dyDescent="0.25">
      <c r="D91" s="286" t="s">
        <v>47</v>
      </c>
      <c r="E91" s="287"/>
      <c r="F91" s="287"/>
      <c r="G91" s="287"/>
      <c r="H91" s="287"/>
      <c r="I91" s="287"/>
    </row>
    <row r="92" spans="4:10" x14ac:dyDescent="0.25">
      <c r="D92" s="290" t="s">
        <v>217</v>
      </c>
      <c r="E92" s="290"/>
      <c r="F92" s="40"/>
      <c r="G92" s="41"/>
      <c r="H92" s="41"/>
      <c r="I92" s="42"/>
    </row>
    <row r="93" spans="4:10" ht="30" x14ac:dyDescent="0.25">
      <c r="D93" s="53" t="s">
        <v>49</v>
      </c>
      <c r="E93" s="54" t="s">
        <v>50</v>
      </c>
      <c r="F93" s="21" t="s">
        <v>211</v>
      </c>
      <c r="G93" s="21" t="s">
        <v>203</v>
      </c>
      <c r="H93" s="21" t="s">
        <v>212</v>
      </c>
      <c r="I93" s="21" t="s">
        <v>51</v>
      </c>
    </row>
    <row r="94" spans="4:10" x14ac:dyDescent="0.25">
      <c r="D94" s="23">
        <v>1</v>
      </c>
      <c r="E94" s="46">
        <v>2</v>
      </c>
      <c r="F94" s="46">
        <v>3</v>
      </c>
      <c r="G94" s="23">
        <v>4</v>
      </c>
      <c r="H94" s="23">
        <v>5</v>
      </c>
      <c r="I94" s="23">
        <v>6</v>
      </c>
    </row>
    <row r="95" spans="4:10" x14ac:dyDescent="0.25">
      <c r="D95" s="28">
        <v>3111</v>
      </c>
      <c r="E95" s="50" t="s">
        <v>90</v>
      </c>
      <c r="F95" s="51">
        <v>0</v>
      </c>
      <c r="G95" s="30">
        <v>0</v>
      </c>
      <c r="H95" s="30">
        <v>0</v>
      </c>
      <c r="I95" s="32">
        <v>0</v>
      </c>
      <c r="J95" s="107"/>
    </row>
    <row r="96" spans="4:10" x14ac:dyDescent="0.25">
      <c r="D96" s="28">
        <v>32211</v>
      </c>
      <c r="E96" s="50" t="s">
        <v>153</v>
      </c>
      <c r="F96" s="51">
        <v>0</v>
      </c>
      <c r="G96" s="30">
        <v>0</v>
      </c>
      <c r="H96" s="30">
        <v>398.36</v>
      </c>
      <c r="I96" s="32">
        <v>0</v>
      </c>
      <c r="J96" s="107"/>
    </row>
    <row r="97" spans="4:10" x14ac:dyDescent="0.25">
      <c r="D97" s="28">
        <v>3222</v>
      </c>
      <c r="E97" s="50" t="s">
        <v>54</v>
      </c>
      <c r="F97" s="51">
        <v>0</v>
      </c>
      <c r="G97" s="30">
        <v>0</v>
      </c>
      <c r="H97" s="30">
        <v>0</v>
      </c>
      <c r="I97" s="32">
        <v>0</v>
      </c>
    </row>
    <row r="98" spans="4:10" x14ac:dyDescent="0.25">
      <c r="D98" s="28">
        <v>3296</v>
      </c>
      <c r="E98" s="50" t="s">
        <v>91</v>
      </c>
      <c r="F98" s="51">
        <v>0</v>
      </c>
      <c r="G98" s="30">
        <v>0</v>
      </c>
      <c r="H98" s="30">
        <v>0</v>
      </c>
      <c r="I98" s="32">
        <v>0</v>
      </c>
    </row>
    <row r="99" spans="4:10" x14ac:dyDescent="0.25">
      <c r="D99" s="28">
        <v>4241</v>
      </c>
      <c r="E99" s="50" t="s">
        <v>92</v>
      </c>
      <c r="F99" s="51">
        <v>420</v>
      </c>
      <c r="G99" s="30">
        <v>420</v>
      </c>
      <c r="H99" s="30">
        <v>0</v>
      </c>
      <c r="I99" s="32">
        <v>0</v>
      </c>
      <c r="J99" s="107"/>
    </row>
    <row r="100" spans="4:10" x14ac:dyDescent="0.25">
      <c r="D100" s="28">
        <v>4241</v>
      </c>
      <c r="E100" s="50" t="s">
        <v>92</v>
      </c>
      <c r="F100" s="51">
        <v>0</v>
      </c>
      <c r="G100" s="30">
        <v>0</v>
      </c>
      <c r="H100" s="30"/>
      <c r="I100" s="32">
        <v>0</v>
      </c>
      <c r="J100" s="107"/>
    </row>
    <row r="101" spans="4:10" x14ac:dyDescent="0.25">
      <c r="D101" s="28">
        <v>32379</v>
      </c>
      <c r="E101" s="50" t="s">
        <v>74</v>
      </c>
      <c r="F101" s="51">
        <v>0</v>
      </c>
      <c r="G101" s="30">
        <v>0</v>
      </c>
      <c r="H101" s="30">
        <v>822.67</v>
      </c>
      <c r="I101" s="32">
        <v>0</v>
      </c>
      <c r="J101" s="107"/>
    </row>
    <row r="102" spans="4:10" x14ac:dyDescent="0.25">
      <c r="D102" s="33" t="s">
        <v>69</v>
      </c>
      <c r="E102" s="52"/>
      <c r="F102" s="106">
        <v>420</v>
      </c>
      <c r="G102" s="34">
        <v>420</v>
      </c>
      <c r="H102" s="34">
        <f>H96+H101</f>
        <v>1221.03</v>
      </c>
      <c r="I102" s="36">
        <v>0</v>
      </c>
      <c r="J102" s="107"/>
    </row>
    <row r="103" spans="4:10" x14ac:dyDescent="0.25">
      <c r="D103" s="61"/>
      <c r="E103" s="41"/>
      <c r="F103" s="41"/>
      <c r="G103" s="41"/>
      <c r="H103" s="41"/>
      <c r="I103" s="42"/>
    </row>
    <row r="104" spans="4:10" x14ac:dyDescent="0.25">
      <c r="D104" s="61"/>
      <c r="E104" s="41"/>
      <c r="F104" s="41"/>
      <c r="G104" s="41"/>
      <c r="H104" s="41"/>
      <c r="I104" s="42"/>
    </row>
    <row r="105" spans="4:10" x14ac:dyDescent="0.25">
      <c r="D105" s="61" t="s">
        <v>93</v>
      </c>
      <c r="E105" s="40"/>
      <c r="F105" s="40"/>
      <c r="G105" s="41"/>
      <c r="H105" s="41"/>
      <c r="I105" s="42"/>
    </row>
    <row r="106" spans="4:10" ht="30" x14ac:dyDescent="0.25">
      <c r="D106" s="53" t="s">
        <v>49</v>
      </c>
      <c r="E106" s="54" t="s">
        <v>50</v>
      </c>
      <c r="F106" s="21" t="s">
        <v>211</v>
      </c>
      <c r="G106" s="21" t="s">
        <v>203</v>
      </c>
      <c r="H106" s="21" t="s">
        <v>212</v>
      </c>
      <c r="I106" s="21" t="s">
        <v>51</v>
      </c>
    </row>
    <row r="107" spans="4:10" x14ac:dyDescent="0.25">
      <c r="D107" s="23">
        <v>1</v>
      </c>
      <c r="E107" s="46">
        <v>2</v>
      </c>
      <c r="F107" s="46">
        <v>3</v>
      </c>
      <c r="G107" s="23">
        <v>4</v>
      </c>
      <c r="H107" s="23">
        <v>5</v>
      </c>
      <c r="I107" s="23">
        <v>6</v>
      </c>
    </row>
    <row r="108" spans="4:10" x14ac:dyDescent="0.25">
      <c r="D108" s="47">
        <v>3211</v>
      </c>
      <c r="E108" s="62" t="s">
        <v>23</v>
      </c>
      <c r="F108" s="63">
        <v>0</v>
      </c>
      <c r="G108" s="64">
        <v>0</v>
      </c>
      <c r="H108" s="64">
        <v>0</v>
      </c>
      <c r="I108" s="49">
        <v>0</v>
      </c>
    </row>
    <row r="109" spans="4:10" x14ac:dyDescent="0.25">
      <c r="D109" s="28">
        <v>3299</v>
      </c>
      <c r="E109" s="50" t="s">
        <v>68</v>
      </c>
      <c r="F109" s="51">
        <v>130</v>
      </c>
      <c r="G109" s="30">
        <v>130</v>
      </c>
      <c r="H109" s="30">
        <v>0</v>
      </c>
      <c r="I109" s="32">
        <v>0</v>
      </c>
    </row>
    <row r="110" spans="4:10" x14ac:dyDescent="0.25">
      <c r="D110" s="28">
        <v>3221</v>
      </c>
      <c r="E110" s="50" t="s">
        <v>202</v>
      </c>
      <c r="F110" s="51">
        <v>130</v>
      </c>
      <c r="G110" s="30">
        <v>130</v>
      </c>
      <c r="H110" s="30">
        <v>0</v>
      </c>
      <c r="I110" s="32"/>
    </row>
    <row r="111" spans="4:10" x14ac:dyDescent="0.25">
      <c r="D111" s="33" t="s">
        <v>69</v>
      </c>
      <c r="E111" s="52"/>
      <c r="F111" s="34">
        <v>260</v>
      </c>
      <c r="G111" s="34">
        <f>G109+G110</f>
        <v>260</v>
      </c>
      <c r="H111" s="34">
        <v>0</v>
      </c>
      <c r="I111" s="36">
        <v>0</v>
      </c>
    </row>
    <row r="112" spans="4:10" x14ac:dyDescent="0.25">
      <c r="D112" s="61"/>
      <c r="E112" s="41"/>
      <c r="F112" s="41"/>
      <c r="G112" s="41"/>
      <c r="H112" s="41"/>
      <c r="I112" s="42"/>
    </row>
    <row r="113" spans="4:9" x14ac:dyDescent="0.25">
      <c r="D113" s="61"/>
      <c r="E113" s="41"/>
      <c r="F113" s="41"/>
      <c r="G113" s="41"/>
      <c r="H113" s="41"/>
      <c r="I113" s="42"/>
    </row>
    <row r="114" spans="4:9" x14ac:dyDescent="0.25">
      <c r="D114" s="61" t="s">
        <v>94</v>
      </c>
      <c r="E114" s="40"/>
      <c r="F114" s="40"/>
      <c r="G114" s="41"/>
      <c r="H114" s="41"/>
      <c r="I114" s="42"/>
    </row>
    <row r="115" spans="4:9" ht="30" x14ac:dyDescent="0.25">
      <c r="D115" s="53" t="s">
        <v>49</v>
      </c>
      <c r="E115" s="54" t="s">
        <v>50</v>
      </c>
      <c r="F115" s="21" t="s">
        <v>211</v>
      </c>
      <c r="G115" s="21" t="s">
        <v>203</v>
      </c>
      <c r="H115" s="21" t="s">
        <v>212</v>
      </c>
      <c r="I115" s="21" t="s">
        <v>51</v>
      </c>
    </row>
    <row r="116" spans="4:9" x14ac:dyDescent="0.25">
      <c r="D116" s="23">
        <v>1</v>
      </c>
      <c r="E116" s="46">
        <v>2</v>
      </c>
      <c r="F116" s="46">
        <v>3</v>
      </c>
      <c r="G116" s="23">
        <v>4</v>
      </c>
      <c r="H116" s="23">
        <v>5</v>
      </c>
      <c r="I116" s="23">
        <v>6</v>
      </c>
    </row>
    <row r="117" spans="4:9" x14ac:dyDescent="0.25">
      <c r="D117" s="28">
        <v>3211</v>
      </c>
      <c r="E117" s="50" t="s">
        <v>23</v>
      </c>
      <c r="F117" s="51">
        <v>200</v>
      </c>
      <c r="G117" s="30">
        <v>200</v>
      </c>
      <c r="H117" s="65">
        <v>0</v>
      </c>
      <c r="I117" s="32">
        <v>0</v>
      </c>
    </row>
    <row r="118" spans="4:9" x14ac:dyDescent="0.25">
      <c r="D118" s="28">
        <v>32211</v>
      </c>
      <c r="E118" s="50" t="s">
        <v>153</v>
      </c>
      <c r="F118" s="51">
        <v>300</v>
      </c>
      <c r="G118" s="30">
        <v>300</v>
      </c>
      <c r="H118" s="65">
        <v>99.98</v>
      </c>
      <c r="I118" s="32">
        <f>H118/G118*100</f>
        <v>33.326666666666668</v>
      </c>
    </row>
    <row r="119" spans="4:9" x14ac:dyDescent="0.25">
      <c r="D119" s="28">
        <v>3222</v>
      </c>
      <c r="E119" s="29" t="s">
        <v>54</v>
      </c>
      <c r="F119" s="30">
        <v>300</v>
      </c>
      <c r="G119" s="30">
        <v>300</v>
      </c>
      <c r="H119" s="65">
        <v>0</v>
      </c>
      <c r="I119" s="32">
        <v>0</v>
      </c>
    </row>
    <row r="120" spans="4:9" x14ac:dyDescent="0.25">
      <c r="D120" s="28">
        <v>3224</v>
      </c>
      <c r="E120" s="29" t="s">
        <v>95</v>
      </c>
      <c r="F120" s="30">
        <v>300</v>
      </c>
      <c r="G120" s="30">
        <v>300</v>
      </c>
      <c r="H120" s="65">
        <v>291.25</v>
      </c>
      <c r="I120" s="32">
        <f>H120/G120*100</f>
        <v>97.083333333333329</v>
      </c>
    </row>
    <row r="121" spans="4:9" x14ac:dyDescent="0.25">
      <c r="D121" s="28">
        <v>32321</v>
      </c>
      <c r="E121" s="29" t="s">
        <v>73</v>
      </c>
      <c r="F121" s="30">
        <v>300</v>
      </c>
      <c r="G121" s="30">
        <v>300</v>
      </c>
      <c r="H121" s="65">
        <v>0</v>
      </c>
      <c r="I121" s="32">
        <v>0</v>
      </c>
    </row>
    <row r="122" spans="4:9" x14ac:dyDescent="0.25">
      <c r="D122" s="28">
        <v>3293</v>
      </c>
      <c r="E122" s="29" t="s">
        <v>66</v>
      </c>
      <c r="F122" s="30">
        <v>500</v>
      </c>
      <c r="G122" s="30">
        <v>500</v>
      </c>
      <c r="H122" s="65">
        <v>0</v>
      </c>
      <c r="I122" s="32">
        <v>0</v>
      </c>
    </row>
    <row r="123" spans="4:9" x14ac:dyDescent="0.25">
      <c r="D123" s="28">
        <v>3299</v>
      </c>
      <c r="E123" s="29" t="s">
        <v>68</v>
      </c>
      <c r="F123" s="30">
        <v>398.17</v>
      </c>
      <c r="G123" s="30">
        <v>398.17</v>
      </c>
      <c r="H123" s="30">
        <v>0</v>
      </c>
      <c r="I123" s="32">
        <v>0</v>
      </c>
    </row>
    <row r="124" spans="4:9" x14ac:dyDescent="0.25">
      <c r="D124" s="28">
        <v>4227</v>
      </c>
      <c r="E124" s="29" t="s">
        <v>96</v>
      </c>
      <c r="F124" s="30">
        <v>0</v>
      </c>
      <c r="G124" s="30">
        <v>0</v>
      </c>
      <c r="H124" s="30">
        <v>0</v>
      </c>
      <c r="I124" s="32">
        <v>0</v>
      </c>
    </row>
    <row r="125" spans="4:9" x14ac:dyDescent="0.25">
      <c r="D125" s="28">
        <v>32393</v>
      </c>
      <c r="E125" s="29" t="s">
        <v>218</v>
      </c>
      <c r="F125" s="30">
        <v>500</v>
      </c>
      <c r="G125" s="30">
        <v>500</v>
      </c>
      <c r="H125" s="30">
        <v>0</v>
      </c>
      <c r="I125" s="32">
        <v>0</v>
      </c>
    </row>
    <row r="126" spans="4:9" x14ac:dyDescent="0.25">
      <c r="D126" s="28">
        <v>42411</v>
      </c>
      <c r="E126" s="29" t="s">
        <v>225</v>
      </c>
      <c r="F126" s="30">
        <v>0</v>
      </c>
      <c r="G126" s="30">
        <v>0</v>
      </c>
      <c r="H126" s="30">
        <v>573.75</v>
      </c>
      <c r="I126" s="32">
        <v>0</v>
      </c>
    </row>
    <row r="127" spans="4:9" x14ac:dyDescent="0.25">
      <c r="D127" s="28">
        <v>3237</v>
      </c>
      <c r="E127" s="29" t="s">
        <v>102</v>
      </c>
      <c r="F127" s="30">
        <v>1000</v>
      </c>
      <c r="G127" s="30">
        <v>1000</v>
      </c>
      <c r="H127" s="30">
        <v>0</v>
      </c>
      <c r="I127" s="32">
        <v>0</v>
      </c>
    </row>
    <row r="128" spans="4:9" x14ac:dyDescent="0.25">
      <c r="D128" s="33" t="s">
        <v>69</v>
      </c>
      <c r="E128" s="52"/>
      <c r="F128" s="34">
        <f>SUM(F117:F127)</f>
        <v>3798.17</v>
      </c>
      <c r="G128" s="34">
        <f>SUM(G117:G127)</f>
        <v>3798.17</v>
      </c>
      <c r="H128" s="34">
        <f>H126+H120+H118</f>
        <v>964.98</v>
      </c>
      <c r="I128" s="36">
        <f>H128/G128*100</f>
        <v>25.406445735709564</v>
      </c>
    </row>
    <row r="129" spans="4:10" x14ac:dyDescent="0.25">
      <c r="D129" s="61"/>
      <c r="E129" s="41"/>
      <c r="F129" s="41"/>
      <c r="G129" s="41"/>
      <c r="H129" s="41"/>
      <c r="I129" s="42"/>
      <c r="J129" s="107"/>
    </row>
    <row r="130" spans="4:10" x14ac:dyDescent="0.25">
      <c r="D130" s="61" t="s">
        <v>97</v>
      </c>
      <c r="E130" s="40"/>
      <c r="F130" s="40"/>
      <c r="G130" s="41"/>
      <c r="H130" s="41"/>
      <c r="I130" s="42"/>
    </row>
    <row r="131" spans="4:10" ht="30" x14ac:dyDescent="0.25">
      <c r="D131" s="53" t="s">
        <v>49</v>
      </c>
      <c r="E131" s="54" t="s">
        <v>50</v>
      </c>
      <c r="F131" s="21" t="s">
        <v>211</v>
      </c>
      <c r="G131" s="21" t="s">
        <v>203</v>
      </c>
      <c r="H131" s="21" t="s">
        <v>212</v>
      </c>
      <c r="I131" s="21" t="s">
        <v>51</v>
      </c>
    </row>
    <row r="132" spans="4:10" x14ac:dyDescent="0.25">
      <c r="D132" s="23">
        <v>1</v>
      </c>
      <c r="E132" s="46">
        <v>2</v>
      </c>
      <c r="F132" s="46">
        <v>3</v>
      </c>
      <c r="G132" s="23">
        <v>4</v>
      </c>
      <c r="H132" s="23">
        <v>5</v>
      </c>
      <c r="I132" s="23">
        <v>6</v>
      </c>
    </row>
    <row r="133" spans="4:10" x14ac:dyDescent="0.25">
      <c r="D133" s="28">
        <v>4221</v>
      </c>
      <c r="E133" s="50" t="s">
        <v>75</v>
      </c>
      <c r="F133" s="51">
        <v>0</v>
      </c>
      <c r="G133" s="30">
        <v>0</v>
      </c>
      <c r="H133" s="30">
        <v>0</v>
      </c>
      <c r="I133" s="32">
        <v>0</v>
      </c>
    </row>
    <row r="134" spans="4:10" x14ac:dyDescent="0.25">
      <c r="D134" s="28">
        <v>4227</v>
      </c>
      <c r="E134" s="50" t="s">
        <v>201</v>
      </c>
      <c r="F134" s="51">
        <v>0</v>
      </c>
      <c r="G134" s="30">
        <v>0</v>
      </c>
      <c r="H134" s="30">
        <v>0</v>
      </c>
      <c r="I134" s="32">
        <v>0</v>
      </c>
    </row>
    <row r="135" spans="4:10" x14ac:dyDescent="0.25">
      <c r="D135" s="28">
        <v>4511</v>
      </c>
      <c r="E135" s="50" t="s">
        <v>98</v>
      </c>
      <c r="F135" s="51">
        <v>0</v>
      </c>
      <c r="G135" s="30">
        <v>0</v>
      </c>
      <c r="H135" s="30">
        <v>0</v>
      </c>
      <c r="I135" s="32">
        <v>0</v>
      </c>
    </row>
    <row r="136" spans="4:10" x14ac:dyDescent="0.25">
      <c r="D136" s="33" t="s">
        <v>69</v>
      </c>
      <c r="E136" s="52"/>
      <c r="F136" s="106">
        <v>0</v>
      </c>
      <c r="G136" s="34">
        <v>0</v>
      </c>
      <c r="H136" s="34">
        <v>0</v>
      </c>
      <c r="I136" s="36">
        <v>0</v>
      </c>
    </row>
    <row r="137" spans="4:10" x14ac:dyDescent="0.25">
      <c r="D137" s="61"/>
      <c r="E137" s="41"/>
      <c r="F137" s="41"/>
      <c r="G137" s="41"/>
      <c r="H137" s="41"/>
      <c r="I137" s="42"/>
    </row>
    <row r="138" spans="4:10" x14ac:dyDescent="0.25">
      <c r="D138" s="61"/>
      <c r="E138" s="41"/>
      <c r="F138" s="41"/>
      <c r="G138" s="41"/>
      <c r="H138" s="41"/>
      <c r="I138" s="42"/>
    </row>
    <row r="139" spans="4:10" x14ac:dyDescent="0.25">
      <c r="D139" s="61" t="s">
        <v>99</v>
      </c>
      <c r="E139" s="40"/>
      <c r="F139" s="40"/>
      <c r="G139" s="41"/>
      <c r="H139" s="41"/>
      <c r="I139" s="42"/>
    </row>
    <row r="140" spans="4:10" ht="30" x14ac:dyDescent="0.25">
      <c r="D140" s="53" t="s">
        <v>49</v>
      </c>
      <c r="E140" s="54" t="s">
        <v>50</v>
      </c>
      <c r="F140" s="21" t="s">
        <v>211</v>
      </c>
      <c r="G140" s="21" t="s">
        <v>203</v>
      </c>
      <c r="H140" s="21" t="s">
        <v>212</v>
      </c>
      <c r="I140" s="21" t="s">
        <v>51</v>
      </c>
    </row>
    <row r="141" spans="4:10" x14ac:dyDescent="0.25">
      <c r="D141" s="23">
        <v>1</v>
      </c>
      <c r="E141" s="46">
        <v>2</v>
      </c>
      <c r="F141" s="46">
        <v>3</v>
      </c>
      <c r="G141" s="23">
        <v>4</v>
      </c>
      <c r="H141" s="23">
        <v>5</v>
      </c>
      <c r="I141" s="23">
        <v>6</v>
      </c>
    </row>
    <row r="142" spans="4:10" x14ac:dyDescent="0.25">
      <c r="D142" s="47">
        <v>3211</v>
      </c>
      <c r="E142" s="62" t="s">
        <v>23</v>
      </c>
      <c r="F142" s="66">
        <v>0</v>
      </c>
      <c r="G142" s="67">
        <v>0</v>
      </c>
      <c r="H142" s="67">
        <v>0</v>
      </c>
      <c r="I142" s="49">
        <v>0</v>
      </c>
    </row>
    <row r="143" spans="4:10" x14ac:dyDescent="0.25">
      <c r="D143" s="47">
        <v>3221</v>
      </c>
      <c r="E143" s="62" t="s">
        <v>100</v>
      </c>
      <c r="F143" s="66">
        <v>0</v>
      </c>
      <c r="G143" s="67">
        <v>0</v>
      </c>
      <c r="H143" s="67">
        <v>0</v>
      </c>
      <c r="I143" s="49">
        <v>0</v>
      </c>
    </row>
    <row r="144" spans="4:10" x14ac:dyDescent="0.25">
      <c r="D144" s="47">
        <v>3222</v>
      </c>
      <c r="E144" s="62" t="s">
        <v>54</v>
      </c>
      <c r="F144" s="66">
        <v>0</v>
      </c>
      <c r="G144" s="67">
        <v>0</v>
      </c>
      <c r="H144" s="67">
        <v>0</v>
      </c>
      <c r="I144" s="49">
        <v>0</v>
      </c>
    </row>
    <row r="145" spans="4:9" x14ac:dyDescent="0.25">
      <c r="D145" s="47">
        <v>3224</v>
      </c>
      <c r="E145" s="62" t="s">
        <v>126</v>
      </c>
      <c r="F145" s="66">
        <v>0</v>
      </c>
      <c r="G145" s="67">
        <v>0</v>
      </c>
      <c r="H145" s="67">
        <v>0</v>
      </c>
      <c r="I145" s="49">
        <v>0</v>
      </c>
    </row>
    <row r="146" spans="4:9" x14ac:dyDescent="0.25">
      <c r="D146" s="47">
        <v>3232</v>
      </c>
      <c r="E146" s="62" t="s">
        <v>101</v>
      </c>
      <c r="F146" s="66">
        <v>0</v>
      </c>
      <c r="G146" s="67">
        <v>0</v>
      </c>
      <c r="H146" s="67">
        <v>0</v>
      </c>
      <c r="I146" s="49">
        <v>0</v>
      </c>
    </row>
    <row r="147" spans="4:9" x14ac:dyDescent="0.25">
      <c r="D147" s="47">
        <v>3237</v>
      </c>
      <c r="E147" s="62" t="s">
        <v>102</v>
      </c>
      <c r="F147" s="66">
        <v>0</v>
      </c>
      <c r="G147" s="67">
        <v>0</v>
      </c>
      <c r="H147" s="67">
        <v>0</v>
      </c>
      <c r="I147" s="49">
        <v>0</v>
      </c>
    </row>
    <row r="148" spans="4:9" x14ac:dyDescent="0.25">
      <c r="D148" s="47">
        <v>3235</v>
      </c>
      <c r="E148" s="62" t="s">
        <v>62</v>
      </c>
      <c r="F148" s="66">
        <v>0</v>
      </c>
      <c r="G148" s="67">
        <v>0</v>
      </c>
      <c r="H148" s="67">
        <v>0</v>
      </c>
      <c r="I148" s="49">
        <v>0</v>
      </c>
    </row>
    <row r="149" spans="4:9" x14ac:dyDescent="0.25">
      <c r="D149" s="47">
        <v>3238</v>
      </c>
      <c r="E149" s="62" t="s">
        <v>127</v>
      </c>
      <c r="F149" s="66">
        <v>0</v>
      </c>
      <c r="G149" s="67">
        <v>0</v>
      </c>
      <c r="H149" s="67">
        <v>0</v>
      </c>
      <c r="I149" s="49">
        <v>0</v>
      </c>
    </row>
    <row r="150" spans="4:9" x14ac:dyDescent="0.25">
      <c r="D150" s="28">
        <v>3299</v>
      </c>
      <c r="E150" s="50" t="s">
        <v>68</v>
      </c>
      <c r="F150" s="51">
        <v>0</v>
      </c>
      <c r="G150" s="30">
        <v>0</v>
      </c>
      <c r="H150" s="30">
        <v>0</v>
      </c>
      <c r="I150" s="32">
        <v>0</v>
      </c>
    </row>
    <row r="151" spans="4:9" x14ac:dyDescent="0.25">
      <c r="D151" s="28">
        <v>4221</v>
      </c>
      <c r="E151" s="50" t="s">
        <v>128</v>
      </c>
      <c r="F151" s="51">
        <v>0</v>
      </c>
      <c r="G151" s="30">
        <v>0</v>
      </c>
      <c r="H151" s="30">
        <v>0</v>
      </c>
      <c r="I151" s="32">
        <v>0</v>
      </c>
    </row>
    <row r="152" spans="4:9" x14ac:dyDescent="0.25">
      <c r="D152" s="28">
        <v>4221</v>
      </c>
      <c r="E152" s="50" t="s">
        <v>129</v>
      </c>
      <c r="F152" s="51">
        <v>0</v>
      </c>
      <c r="G152" s="30">
        <v>0</v>
      </c>
      <c r="H152" s="30">
        <v>0</v>
      </c>
      <c r="I152" s="32">
        <v>0</v>
      </c>
    </row>
    <row r="153" spans="4:9" x14ac:dyDescent="0.25">
      <c r="D153" s="33" t="s">
        <v>69</v>
      </c>
      <c r="E153" s="52"/>
      <c r="F153" s="34">
        <v>0</v>
      </c>
      <c r="G153" s="34">
        <v>0</v>
      </c>
      <c r="H153" s="34">
        <v>0</v>
      </c>
      <c r="I153" s="36">
        <v>0</v>
      </c>
    </row>
    <row r="154" spans="4:9" x14ac:dyDescent="0.25">
      <c r="D154" s="61"/>
      <c r="E154" s="41"/>
      <c r="F154" s="41"/>
      <c r="G154" s="41"/>
      <c r="H154" s="41"/>
      <c r="I154" s="42"/>
    </row>
    <row r="155" spans="4:9" x14ac:dyDescent="0.25">
      <c r="D155" s="61"/>
      <c r="E155" s="41"/>
      <c r="F155" s="41"/>
      <c r="G155" s="41"/>
      <c r="H155" s="41"/>
      <c r="I155" s="42"/>
    </row>
    <row r="156" spans="4:9" x14ac:dyDescent="0.25">
      <c r="D156" s="293" t="s">
        <v>103</v>
      </c>
      <c r="E156" s="293"/>
      <c r="F156" s="68"/>
      <c r="G156" s="69"/>
      <c r="H156" s="69"/>
      <c r="I156" s="70"/>
    </row>
    <row r="157" spans="4:9" ht="30" x14ac:dyDescent="0.25">
      <c r="D157" s="71" t="s">
        <v>49</v>
      </c>
      <c r="E157" s="72" t="s">
        <v>50</v>
      </c>
      <c r="F157" s="73" t="s">
        <v>211</v>
      </c>
      <c r="G157" s="73" t="s">
        <v>203</v>
      </c>
      <c r="H157" s="73" t="s">
        <v>212</v>
      </c>
      <c r="I157" s="73" t="s">
        <v>51</v>
      </c>
    </row>
    <row r="158" spans="4:9" x14ac:dyDescent="0.25">
      <c r="D158" s="74">
        <v>1</v>
      </c>
      <c r="E158" s="75">
        <v>2</v>
      </c>
      <c r="F158" s="75">
        <v>3</v>
      </c>
      <c r="G158" s="74">
        <v>4</v>
      </c>
      <c r="H158" s="74">
        <v>5</v>
      </c>
      <c r="I158" s="74">
        <v>6</v>
      </c>
    </row>
    <row r="159" spans="4:9" x14ac:dyDescent="0.25">
      <c r="D159" s="76">
        <v>3221</v>
      </c>
      <c r="E159" s="77" t="s">
        <v>202</v>
      </c>
      <c r="F159" s="78">
        <v>50</v>
      </c>
      <c r="G159" s="79">
        <v>50</v>
      </c>
      <c r="H159" s="80">
        <v>19.46</v>
      </c>
      <c r="I159" s="81">
        <f>H159/G159*100</f>
        <v>38.92</v>
      </c>
    </row>
    <row r="160" spans="4:9" x14ac:dyDescent="0.25">
      <c r="D160" s="82" t="s">
        <v>69</v>
      </c>
      <c r="E160" s="83"/>
      <c r="F160" s="84">
        <v>50</v>
      </c>
      <c r="G160" s="84">
        <v>50</v>
      </c>
      <c r="H160" s="85">
        <v>19.46</v>
      </c>
      <c r="I160" s="86"/>
    </row>
    <row r="163" spans="4:9" ht="15.75" x14ac:dyDescent="0.25">
      <c r="D163" s="37" t="s">
        <v>104</v>
      </c>
      <c r="E163" s="38" t="s">
        <v>105</v>
      </c>
      <c r="F163" s="230">
        <v>20457.63</v>
      </c>
      <c r="G163" s="241">
        <v>20457.63</v>
      </c>
      <c r="H163" s="90">
        <v>0</v>
      </c>
      <c r="I163" s="241">
        <f>H163/G163*100</f>
        <v>0</v>
      </c>
    </row>
    <row r="164" spans="4:9" ht="45" x14ac:dyDescent="0.25">
      <c r="D164" s="87" t="s">
        <v>106</v>
      </c>
      <c r="E164" s="88"/>
      <c r="F164" s="88"/>
      <c r="G164" s="88"/>
      <c r="H164" s="88"/>
      <c r="I164" s="88"/>
    </row>
    <row r="165" spans="4:9" ht="15.75" x14ac:dyDescent="0.25">
      <c r="D165" s="292" t="s">
        <v>107</v>
      </c>
      <c r="E165" s="292"/>
      <c r="F165" s="89"/>
      <c r="G165" s="89"/>
      <c r="H165" s="89"/>
      <c r="I165" s="89"/>
    </row>
    <row r="166" spans="4:9" ht="30" x14ac:dyDescent="0.25">
      <c r="D166" s="53" t="s">
        <v>49</v>
      </c>
      <c r="E166" s="54" t="s">
        <v>50</v>
      </c>
      <c r="F166" s="21" t="s">
        <v>211</v>
      </c>
      <c r="G166" s="21" t="s">
        <v>203</v>
      </c>
      <c r="H166" s="21" t="s">
        <v>212</v>
      </c>
      <c r="I166" s="21" t="s">
        <v>51</v>
      </c>
    </row>
    <row r="167" spans="4:9" x14ac:dyDescent="0.25">
      <c r="D167" s="23">
        <v>1</v>
      </c>
      <c r="E167" s="46">
        <v>2</v>
      </c>
      <c r="F167" s="46">
        <v>3</v>
      </c>
      <c r="G167" s="23">
        <v>4</v>
      </c>
      <c r="H167" s="23">
        <v>5</v>
      </c>
      <c r="I167" s="23">
        <v>6</v>
      </c>
    </row>
    <row r="168" spans="4:9" x14ac:dyDescent="0.25">
      <c r="D168" s="28">
        <v>4241</v>
      </c>
      <c r="E168" s="50" t="s">
        <v>105</v>
      </c>
      <c r="F168" s="51">
        <v>20457.63</v>
      </c>
      <c r="G168" s="30">
        <v>20457.63</v>
      </c>
      <c r="H168" s="30">
        <v>0</v>
      </c>
      <c r="I168" s="32">
        <v>0</v>
      </c>
    </row>
    <row r="169" spans="4:9" x14ac:dyDescent="0.25">
      <c r="D169" s="33" t="s">
        <v>69</v>
      </c>
      <c r="E169" s="52"/>
      <c r="F169" s="34">
        <v>20457.63</v>
      </c>
      <c r="G169" s="34">
        <v>20457.63</v>
      </c>
      <c r="H169" s="34">
        <v>0</v>
      </c>
      <c r="I169" s="36">
        <v>0</v>
      </c>
    </row>
    <row r="172" spans="4:9" ht="15.75" x14ac:dyDescent="0.25">
      <c r="D172" s="37" t="s">
        <v>108</v>
      </c>
      <c r="E172" s="38" t="s">
        <v>109</v>
      </c>
      <c r="F172" s="230">
        <v>47246.53</v>
      </c>
      <c r="G172" s="244">
        <f>G178+G184</f>
        <v>31448.879999999997</v>
      </c>
      <c r="H172" s="244">
        <v>30203.02</v>
      </c>
      <c r="I172" s="296">
        <f>H172/G172*100</f>
        <v>96.038459875200658</v>
      </c>
    </row>
    <row r="173" spans="4:9" ht="36.75" customHeight="1" x14ac:dyDescent="0.25">
      <c r="D173" s="98" t="s">
        <v>123</v>
      </c>
    </row>
    <row r="174" spans="4:9" x14ac:dyDescent="0.25">
      <c r="D174" s="91" t="s">
        <v>107</v>
      </c>
    </row>
    <row r="175" spans="4:9" ht="30" x14ac:dyDescent="0.25">
      <c r="D175" s="100" t="s">
        <v>124</v>
      </c>
      <c r="E175" s="100" t="s">
        <v>50</v>
      </c>
      <c r="F175" s="100" t="s">
        <v>211</v>
      </c>
      <c r="G175" s="100" t="s">
        <v>203</v>
      </c>
      <c r="H175" s="100" t="s">
        <v>212</v>
      </c>
      <c r="I175" s="101" t="s">
        <v>51</v>
      </c>
    </row>
    <row r="176" spans="4:9" x14ac:dyDescent="0.25">
      <c r="D176" s="102">
        <v>1</v>
      </c>
      <c r="E176" s="102">
        <v>2</v>
      </c>
      <c r="F176" s="102">
        <v>3</v>
      </c>
      <c r="G176" s="102">
        <v>4</v>
      </c>
      <c r="H176" s="102">
        <v>5</v>
      </c>
      <c r="I176" s="102">
        <v>6</v>
      </c>
    </row>
    <row r="177" spans="4:9" x14ac:dyDescent="0.25">
      <c r="D177" s="103">
        <v>3222</v>
      </c>
      <c r="E177" s="103" t="s">
        <v>125</v>
      </c>
      <c r="F177" s="104">
        <v>47246.53</v>
      </c>
      <c r="G177" s="104">
        <v>26455.03</v>
      </c>
      <c r="H177" s="104">
        <v>25691.040000000001</v>
      </c>
      <c r="I177" s="173">
        <f>H177/G177*100</f>
        <v>97.112118186976176</v>
      </c>
    </row>
    <row r="178" spans="4:9" x14ac:dyDescent="0.25">
      <c r="D178" s="99" t="s">
        <v>69</v>
      </c>
      <c r="E178" s="188"/>
      <c r="F178" s="105">
        <v>47246.53</v>
      </c>
      <c r="G178" s="105">
        <v>26455.03</v>
      </c>
      <c r="H178" s="105">
        <v>25691.040000000001</v>
      </c>
      <c r="I178" s="173">
        <f>H178/G178*100</f>
        <v>97.112118186976176</v>
      </c>
    </row>
    <row r="180" spans="4:9" x14ac:dyDescent="0.25">
      <c r="D180" s="290" t="s">
        <v>99</v>
      </c>
      <c r="E180" s="292"/>
      <c r="F180" s="40"/>
      <c r="G180" s="41"/>
      <c r="H180" s="41"/>
      <c r="I180" s="42"/>
    </row>
    <row r="181" spans="4:9" ht="30" x14ac:dyDescent="0.25">
      <c r="D181" s="53" t="s">
        <v>49</v>
      </c>
      <c r="E181" s="54" t="s">
        <v>50</v>
      </c>
      <c r="F181" s="21" t="s">
        <v>211</v>
      </c>
      <c r="G181" s="21" t="s">
        <v>203</v>
      </c>
      <c r="H181" s="21" t="s">
        <v>212</v>
      </c>
      <c r="I181" s="21" t="s">
        <v>51</v>
      </c>
    </row>
    <row r="182" spans="4:9" x14ac:dyDescent="0.25">
      <c r="D182" s="23">
        <v>1</v>
      </c>
      <c r="E182" s="46">
        <v>2</v>
      </c>
      <c r="F182" s="46">
        <v>3</v>
      </c>
      <c r="G182" s="23">
        <v>4</v>
      </c>
      <c r="H182" s="23">
        <v>5</v>
      </c>
      <c r="I182" s="23">
        <v>6</v>
      </c>
    </row>
    <row r="183" spans="4:9" x14ac:dyDescent="0.25">
      <c r="D183" s="28">
        <v>32224</v>
      </c>
      <c r="E183" s="50" t="s">
        <v>125</v>
      </c>
      <c r="F183" s="51">
        <v>0</v>
      </c>
      <c r="G183" s="30">
        <v>4993.8500000000004</v>
      </c>
      <c r="H183" s="30">
        <v>4511.9799999999996</v>
      </c>
      <c r="I183" s="32">
        <f>H183/G183*100</f>
        <v>90.350731399621523</v>
      </c>
    </row>
    <row r="184" spans="4:9" x14ac:dyDescent="0.25">
      <c r="D184" s="33" t="s">
        <v>69</v>
      </c>
      <c r="E184" s="52"/>
      <c r="F184" s="106">
        <v>0</v>
      </c>
      <c r="G184" s="34">
        <v>4993.8500000000004</v>
      </c>
      <c r="H184" s="34">
        <v>4511.9799999999996</v>
      </c>
      <c r="I184" s="32">
        <v>90.35</v>
      </c>
    </row>
    <row r="186" spans="4:9" ht="15.75" x14ac:dyDescent="0.25">
      <c r="D186" s="37" t="s">
        <v>110</v>
      </c>
      <c r="E186" s="38" t="s">
        <v>111</v>
      </c>
      <c r="F186" s="230">
        <v>0</v>
      </c>
      <c r="G186" s="241">
        <v>382.5</v>
      </c>
      <c r="H186" s="241">
        <v>382.5</v>
      </c>
      <c r="I186" s="295">
        <f>H186/G186*100</f>
        <v>100</v>
      </c>
    </row>
    <row r="187" spans="4:9" ht="45" x14ac:dyDescent="0.25">
      <c r="D187" s="87" t="s">
        <v>47</v>
      </c>
      <c r="E187" s="88"/>
      <c r="F187" s="88"/>
      <c r="G187" s="88"/>
      <c r="H187" s="88"/>
      <c r="I187" s="88"/>
    </row>
    <row r="188" spans="4:9" x14ac:dyDescent="0.25">
      <c r="D188" s="290" t="s">
        <v>107</v>
      </c>
      <c r="E188" s="290"/>
      <c r="F188" s="40"/>
      <c r="G188" s="41"/>
      <c r="H188" s="41"/>
      <c r="I188" s="42"/>
    </row>
    <row r="189" spans="4:9" ht="30" x14ac:dyDescent="0.25">
      <c r="D189" s="53" t="s">
        <v>49</v>
      </c>
      <c r="E189" s="54" t="s">
        <v>50</v>
      </c>
      <c r="F189" s="21" t="s">
        <v>211</v>
      </c>
      <c r="G189" s="21" t="s">
        <v>203</v>
      </c>
      <c r="H189" s="21" t="s">
        <v>212</v>
      </c>
      <c r="I189" s="21" t="s">
        <v>51</v>
      </c>
    </row>
    <row r="190" spans="4:9" x14ac:dyDescent="0.25">
      <c r="D190" s="23">
        <v>1</v>
      </c>
      <c r="E190" s="46">
        <v>2</v>
      </c>
      <c r="F190" s="46">
        <v>3</v>
      </c>
      <c r="G190" s="23">
        <v>4</v>
      </c>
      <c r="H190" s="23">
        <v>5</v>
      </c>
      <c r="I190" s="23">
        <v>6</v>
      </c>
    </row>
    <row r="191" spans="4:9" x14ac:dyDescent="0.25">
      <c r="D191" s="28">
        <v>3812</v>
      </c>
      <c r="E191" s="50" t="s">
        <v>112</v>
      </c>
      <c r="F191" s="51">
        <v>0</v>
      </c>
      <c r="G191" s="30">
        <v>382.5</v>
      </c>
      <c r="H191" s="30">
        <v>382.5</v>
      </c>
      <c r="I191" s="32">
        <v>100</v>
      </c>
    </row>
    <row r="192" spans="4:9" x14ac:dyDescent="0.25">
      <c r="D192" s="33" t="s">
        <v>69</v>
      </c>
      <c r="E192" s="52"/>
      <c r="F192" s="34">
        <v>0</v>
      </c>
      <c r="G192" s="34">
        <v>382.5</v>
      </c>
      <c r="H192" s="34">
        <v>382.5</v>
      </c>
      <c r="I192" s="36">
        <v>100</v>
      </c>
    </row>
    <row r="195" spans="1:161" s="59" customFormat="1" ht="15.75" x14ac:dyDescent="0.25">
      <c r="A195" s="56"/>
      <c r="B195" s="56"/>
      <c r="C195" s="56"/>
      <c r="D195" s="237" t="s">
        <v>114</v>
      </c>
      <c r="E195" s="237" t="s">
        <v>115</v>
      </c>
      <c r="J195" s="245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  <c r="BI195" s="56"/>
      <c r="BJ195" s="56"/>
      <c r="BK195" s="56"/>
      <c r="BL195" s="56"/>
      <c r="BM195" s="56"/>
      <c r="BN195" s="56"/>
      <c r="BO195" s="56"/>
      <c r="BP195" s="56"/>
      <c r="BQ195" s="56"/>
      <c r="BR195" s="56"/>
      <c r="BS195" s="56"/>
      <c r="BT195" s="56"/>
      <c r="BU195" s="56"/>
      <c r="BV195" s="56"/>
      <c r="BW195" s="56"/>
      <c r="BX195" s="56"/>
      <c r="BY195" s="56"/>
      <c r="BZ195" s="56"/>
      <c r="CA195" s="56"/>
      <c r="CB195" s="56"/>
      <c r="CC195" s="56"/>
      <c r="CD195" s="56"/>
      <c r="CE195" s="56"/>
      <c r="CF195" s="56"/>
      <c r="CG195" s="56"/>
      <c r="CH195" s="56"/>
      <c r="CI195" s="56"/>
      <c r="CJ195" s="56"/>
      <c r="CK195" s="56"/>
      <c r="CL195" s="56"/>
      <c r="CM195" s="56"/>
      <c r="CN195" s="56"/>
      <c r="CO195" s="56"/>
      <c r="CP195" s="56"/>
      <c r="CQ195" s="56"/>
      <c r="CR195" s="56"/>
      <c r="CS195" s="56"/>
      <c r="CT195" s="56"/>
      <c r="CU195" s="56"/>
      <c r="CV195" s="56"/>
      <c r="CW195" s="56"/>
      <c r="CX195" s="56"/>
      <c r="CY195" s="56"/>
      <c r="CZ195" s="56"/>
      <c r="DA195" s="56"/>
      <c r="DB195" s="56"/>
      <c r="DC195" s="56"/>
      <c r="DD195" s="56"/>
      <c r="DE195" s="56"/>
      <c r="DF195" s="56"/>
      <c r="DG195" s="56"/>
      <c r="DH195" s="56"/>
      <c r="DI195" s="56"/>
      <c r="DJ195" s="56"/>
      <c r="DK195" s="56"/>
      <c r="DL195" s="56"/>
      <c r="DM195" s="56"/>
      <c r="DN195" s="56"/>
      <c r="DO195" s="56"/>
      <c r="DP195" s="56"/>
      <c r="DQ195" s="56"/>
      <c r="DR195" s="56"/>
      <c r="DS195" s="56"/>
      <c r="DT195" s="56"/>
      <c r="DU195" s="56"/>
      <c r="DV195" s="56"/>
      <c r="DW195" s="56"/>
      <c r="DX195" s="56"/>
      <c r="DY195" s="56"/>
      <c r="DZ195" s="56"/>
      <c r="EA195" s="56"/>
      <c r="EB195" s="56"/>
      <c r="EC195" s="56"/>
      <c r="ED195" s="56"/>
      <c r="EE195" s="56"/>
      <c r="EF195" s="56"/>
      <c r="EG195" s="56"/>
      <c r="EH195" s="56"/>
      <c r="EI195" s="56"/>
      <c r="EJ195" s="56"/>
      <c r="EK195" s="56"/>
      <c r="EL195" s="56"/>
      <c r="EM195" s="56"/>
      <c r="EN195" s="56"/>
      <c r="EO195" s="56"/>
      <c r="EP195" s="56"/>
      <c r="EQ195" s="56"/>
      <c r="ER195" s="56"/>
      <c r="ES195" s="56"/>
      <c r="ET195" s="56"/>
      <c r="EU195" s="56"/>
      <c r="EV195" s="56"/>
      <c r="EW195" s="56"/>
      <c r="EX195" s="56"/>
      <c r="EY195" s="56"/>
      <c r="EZ195" s="56"/>
      <c r="FA195" s="56"/>
      <c r="FB195" s="56"/>
      <c r="FC195" s="56"/>
      <c r="FD195" s="56"/>
      <c r="FE195" s="56"/>
    </row>
    <row r="196" spans="1:161" ht="15.75" x14ac:dyDescent="0.25">
      <c r="D196" s="18" t="s">
        <v>116</v>
      </c>
      <c r="E196" s="18" t="s">
        <v>117</v>
      </c>
      <c r="F196" s="242">
        <f>F204+F211+F219+F229+F236</f>
        <v>36896.18</v>
      </c>
      <c r="G196" s="242">
        <f>G204+G211+G219+G229+G236</f>
        <v>30926.47</v>
      </c>
      <c r="H196" s="242">
        <f>H204+H211+H219+H229+H236</f>
        <v>23204.97</v>
      </c>
      <c r="I196" s="294">
        <f>H196/G196*100</f>
        <v>75.032714693917541</v>
      </c>
    </row>
    <row r="197" spans="1:161" ht="15.75" x14ac:dyDescent="0.25">
      <c r="D197" s="281" t="s">
        <v>47</v>
      </c>
      <c r="E197" s="281"/>
    </row>
    <row r="198" spans="1:161" x14ac:dyDescent="0.25">
      <c r="D198" s="91" t="s">
        <v>86</v>
      </c>
      <c r="E198" s="91"/>
    </row>
    <row r="199" spans="1:161" ht="30" x14ac:dyDescent="0.25">
      <c r="D199" s="53" t="s">
        <v>49</v>
      </c>
      <c r="E199" s="54" t="s">
        <v>50</v>
      </c>
      <c r="F199" s="21" t="s">
        <v>211</v>
      </c>
      <c r="G199" s="21" t="s">
        <v>203</v>
      </c>
      <c r="H199" s="21" t="s">
        <v>212</v>
      </c>
      <c r="I199" s="21" t="s">
        <v>51</v>
      </c>
      <c r="J199" s="107"/>
    </row>
    <row r="200" spans="1:161" x14ac:dyDescent="0.25">
      <c r="D200" s="23">
        <v>1</v>
      </c>
      <c r="E200" s="46">
        <v>2</v>
      </c>
      <c r="F200" s="46">
        <v>3</v>
      </c>
      <c r="G200" s="23">
        <v>4</v>
      </c>
      <c r="H200" s="23">
        <v>5</v>
      </c>
      <c r="I200" s="23">
        <v>6</v>
      </c>
    </row>
    <row r="201" spans="1:161" x14ac:dyDescent="0.25">
      <c r="D201" s="28">
        <v>3111</v>
      </c>
      <c r="E201" s="50" t="s">
        <v>118</v>
      </c>
      <c r="F201" s="51">
        <v>10564.23</v>
      </c>
      <c r="G201" s="30">
        <v>11101</v>
      </c>
      <c r="H201" s="30">
        <v>11101</v>
      </c>
      <c r="I201" s="32">
        <f>H201/G201*100</f>
        <v>100</v>
      </c>
    </row>
    <row r="202" spans="1:161" x14ac:dyDescent="0.25">
      <c r="D202" s="28">
        <v>3121</v>
      </c>
      <c r="E202" s="50" t="s">
        <v>119</v>
      </c>
      <c r="F202" s="51">
        <v>1600</v>
      </c>
      <c r="G202" s="30">
        <v>2200</v>
      </c>
      <c r="H202" s="30">
        <v>900</v>
      </c>
      <c r="I202" s="32">
        <f t="shared" ref="I202:I204" si="4">H202/G202*100</f>
        <v>40.909090909090914</v>
      </c>
    </row>
    <row r="203" spans="1:161" x14ac:dyDescent="0.25">
      <c r="D203" s="28">
        <v>3132</v>
      </c>
      <c r="E203" s="50" t="s">
        <v>120</v>
      </c>
      <c r="F203" s="51">
        <v>956.23</v>
      </c>
      <c r="G203" s="30">
        <v>2171.7399999999998</v>
      </c>
      <c r="H203" s="30">
        <v>2171.7399999999998</v>
      </c>
      <c r="I203" s="32">
        <f t="shared" si="4"/>
        <v>100</v>
      </c>
    </row>
    <row r="204" spans="1:161" x14ac:dyDescent="0.25">
      <c r="D204" s="33" t="s">
        <v>69</v>
      </c>
      <c r="E204" s="52"/>
      <c r="F204" s="34">
        <f>SUM(F201:F203)</f>
        <v>13120.46</v>
      </c>
      <c r="G204" s="34">
        <f>G201+G202+G203</f>
        <v>15472.74</v>
      </c>
      <c r="H204" s="34">
        <f>H201+H202+H203</f>
        <v>14172.74</v>
      </c>
      <c r="I204" s="36">
        <f t="shared" si="4"/>
        <v>91.598126770048481</v>
      </c>
    </row>
    <row r="207" spans="1:161" x14ac:dyDescent="0.25">
      <c r="D207" s="290" t="s">
        <v>220</v>
      </c>
      <c r="E207" s="290"/>
      <c r="F207" s="40"/>
      <c r="G207" s="41"/>
      <c r="H207" s="41"/>
      <c r="I207" s="42"/>
      <c r="J207" s="107"/>
    </row>
    <row r="208" spans="1:161" ht="30" x14ac:dyDescent="0.25">
      <c r="D208" s="53" t="s">
        <v>49</v>
      </c>
      <c r="E208" s="54" t="s">
        <v>50</v>
      </c>
      <c r="F208" s="21" t="s">
        <v>211</v>
      </c>
      <c r="G208" s="21" t="s">
        <v>203</v>
      </c>
      <c r="H208" s="21" t="s">
        <v>212</v>
      </c>
      <c r="I208" s="21" t="s">
        <v>51</v>
      </c>
    </row>
    <row r="209" spans="4:9" ht="18" customHeight="1" x14ac:dyDescent="0.25">
      <c r="D209" s="23">
        <v>1</v>
      </c>
      <c r="E209" s="46">
        <v>2</v>
      </c>
      <c r="F209" s="46">
        <v>3</v>
      </c>
      <c r="G209" s="23">
        <v>4</v>
      </c>
      <c r="H209" s="23">
        <v>5</v>
      </c>
      <c r="I209" s="23">
        <v>6</v>
      </c>
    </row>
    <row r="210" spans="4:9" x14ac:dyDescent="0.25">
      <c r="D210" s="28">
        <v>3132</v>
      </c>
      <c r="E210" s="50" t="s">
        <v>120</v>
      </c>
      <c r="F210" s="92">
        <v>909.5</v>
      </c>
      <c r="G210" s="93">
        <v>1896.88</v>
      </c>
      <c r="H210" s="93">
        <v>987.38</v>
      </c>
      <c r="I210" s="32">
        <f>H210/G210*100</f>
        <v>52.05284467124963</v>
      </c>
    </row>
    <row r="211" spans="4:9" x14ac:dyDescent="0.25">
      <c r="D211" s="33" t="s">
        <v>69</v>
      </c>
      <c r="E211" s="52"/>
      <c r="F211" s="203">
        <v>909.5</v>
      </c>
      <c r="G211" s="94">
        <v>1896.88</v>
      </c>
      <c r="H211" s="94">
        <v>987.38</v>
      </c>
      <c r="I211" s="32">
        <f>H211/G211*100</f>
        <v>52.05284467124963</v>
      </c>
    </row>
    <row r="214" spans="4:9" x14ac:dyDescent="0.25">
      <c r="D214" s="290" t="s">
        <v>121</v>
      </c>
      <c r="E214" s="290"/>
      <c r="F214" s="40"/>
      <c r="G214" s="41"/>
      <c r="H214" s="41"/>
      <c r="I214" s="42"/>
    </row>
    <row r="215" spans="4:9" ht="30" x14ac:dyDescent="0.25">
      <c r="D215" s="53" t="s">
        <v>49</v>
      </c>
      <c r="E215" s="54" t="s">
        <v>50</v>
      </c>
      <c r="F215" s="21" t="s">
        <v>211</v>
      </c>
      <c r="G215" s="21" t="s">
        <v>203</v>
      </c>
      <c r="H215" s="21" t="s">
        <v>212</v>
      </c>
      <c r="I215" s="21" t="s">
        <v>51</v>
      </c>
    </row>
    <row r="216" spans="4:9" x14ac:dyDescent="0.25">
      <c r="D216" s="23">
        <v>1</v>
      </c>
      <c r="E216" s="46">
        <v>2</v>
      </c>
      <c r="F216" s="46">
        <v>3</v>
      </c>
      <c r="G216" s="23">
        <v>4</v>
      </c>
      <c r="H216" s="23">
        <v>5</v>
      </c>
      <c r="I216" s="23">
        <v>6</v>
      </c>
    </row>
    <row r="217" spans="4:9" x14ac:dyDescent="0.25">
      <c r="D217" s="28">
        <v>3111</v>
      </c>
      <c r="E217" s="50" t="s">
        <v>118</v>
      </c>
      <c r="F217" s="51">
        <v>0</v>
      </c>
      <c r="G217" s="30">
        <v>0</v>
      </c>
      <c r="H217" s="30">
        <v>0</v>
      </c>
      <c r="I217" s="32">
        <v>0</v>
      </c>
    </row>
    <row r="218" spans="4:9" x14ac:dyDescent="0.25">
      <c r="D218" s="28">
        <v>3132</v>
      </c>
      <c r="E218" s="50" t="s">
        <v>120</v>
      </c>
      <c r="F218" s="51">
        <v>0</v>
      </c>
      <c r="G218" s="30">
        <v>0</v>
      </c>
      <c r="H218" s="30">
        <v>0</v>
      </c>
      <c r="I218" s="32">
        <v>0</v>
      </c>
    </row>
    <row r="219" spans="4:9" x14ac:dyDescent="0.25">
      <c r="D219" s="33" t="s">
        <v>69</v>
      </c>
      <c r="E219" s="52"/>
      <c r="F219" s="34">
        <v>0</v>
      </c>
      <c r="G219" s="34">
        <v>0</v>
      </c>
      <c r="H219" s="34">
        <v>0</v>
      </c>
      <c r="I219" s="36">
        <v>0</v>
      </c>
    </row>
    <row r="222" spans="4:9" x14ac:dyDescent="0.25">
      <c r="D222" s="290" t="s">
        <v>219</v>
      </c>
      <c r="E222" s="290"/>
      <c r="F222" s="40"/>
      <c r="G222" s="41"/>
      <c r="H222" s="41"/>
      <c r="I222" s="42"/>
    </row>
    <row r="223" spans="4:9" ht="30" x14ac:dyDescent="0.25">
      <c r="D223" s="53" t="s">
        <v>49</v>
      </c>
      <c r="E223" s="54" t="s">
        <v>50</v>
      </c>
      <c r="F223" s="21" t="s">
        <v>211</v>
      </c>
      <c r="G223" s="21" t="s">
        <v>203</v>
      </c>
      <c r="H223" s="21" t="s">
        <v>212</v>
      </c>
      <c r="I223" s="21" t="s">
        <v>51</v>
      </c>
    </row>
    <row r="224" spans="4:9" x14ac:dyDescent="0.25">
      <c r="D224" s="23">
        <v>1</v>
      </c>
      <c r="E224" s="46">
        <v>2</v>
      </c>
      <c r="F224" s="46">
        <v>3</v>
      </c>
      <c r="G224" s="23">
        <v>4</v>
      </c>
      <c r="H224" s="23">
        <v>5</v>
      </c>
      <c r="I224" s="23">
        <v>6</v>
      </c>
    </row>
    <row r="225" spans="4:9" x14ac:dyDescent="0.25">
      <c r="D225" s="28">
        <v>3111</v>
      </c>
      <c r="E225" s="50" t="s">
        <v>21</v>
      </c>
      <c r="F225" s="51">
        <v>5512</v>
      </c>
      <c r="G225" s="30">
        <v>11496</v>
      </c>
      <c r="H225" s="30">
        <v>5984</v>
      </c>
      <c r="I225" s="32">
        <f>H225/G225*100</f>
        <v>52.052887961029924</v>
      </c>
    </row>
    <row r="226" spans="4:9" x14ac:dyDescent="0.25">
      <c r="D226" s="28">
        <v>3111</v>
      </c>
      <c r="E226" s="50" t="s">
        <v>226</v>
      </c>
      <c r="F226" s="51">
        <v>0</v>
      </c>
      <c r="G226" s="30">
        <v>2060.85</v>
      </c>
      <c r="H226" s="30">
        <v>2060.85</v>
      </c>
      <c r="I226" s="32">
        <f>H226/G226*100</f>
        <v>100</v>
      </c>
    </row>
    <row r="227" spans="4:9" x14ac:dyDescent="0.25">
      <c r="D227" s="28">
        <v>3121</v>
      </c>
      <c r="E227" s="50" t="s">
        <v>190</v>
      </c>
      <c r="F227" s="51">
        <v>0</v>
      </c>
      <c r="G227" s="30">
        <v>0</v>
      </c>
      <c r="H227" s="30">
        <v>0</v>
      </c>
      <c r="I227" s="32">
        <v>0</v>
      </c>
    </row>
    <row r="228" spans="4:9" x14ac:dyDescent="0.25">
      <c r="D228" s="28">
        <v>3132</v>
      </c>
      <c r="E228" s="50" t="s">
        <v>113</v>
      </c>
      <c r="F228" s="51">
        <v>0</v>
      </c>
      <c r="G228" s="30">
        <v>0</v>
      </c>
      <c r="H228" s="30">
        <v>0</v>
      </c>
      <c r="I228" s="32">
        <v>0</v>
      </c>
    </row>
    <row r="229" spans="4:9" x14ac:dyDescent="0.25">
      <c r="D229" s="33" t="s">
        <v>69</v>
      </c>
      <c r="E229" s="52"/>
      <c r="F229" s="34">
        <v>5512</v>
      </c>
      <c r="G229" s="34">
        <f>G225+G226</f>
        <v>13556.85</v>
      </c>
      <c r="H229" s="34">
        <f>H225+H226+H227+H228</f>
        <v>8044.85</v>
      </c>
      <c r="I229" s="36">
        <f>H229/G229*100</f>
        <v>59.34158746316438</v>
      </c>
    </row>
    <row r="230" spans="4:9" x14ac:dyDescent="0.25">
      <c r="D230" s="176"/>
      <c r="E230" s="177"/>
      <c r="F230" s="178"/>
      <c r="G230" s="178"/>
      <c r="H230" s="178"/>
      <c r="I230" s="179"/>
    </row>
    <row r="231" spans="4:9" x14ac:dyDescent="0.25">
      <c r="D231" s="176"/>
      <c r="E231" s="177"/>
      <c r="F231" s="178"/>
      <c r="G231" s="178"/>
      <c r="H231" s="178"/>
      <c r="I231" s="179"/>
    </row>
    <row r="232" spans="4:9" x14ac:dyDescent="0.25">
      <c r="D232" s="292" t="s">
        <v>192</v>
      </c>
      <c r="E232" s="292"/>
      <c r="F232" s="178"/>
      <c r="G232" s="178"/>
      <c r="H232" s="178"/>
      <c r="I232" s="179"/>
    </row>
    <row r="233" spans="4:9" ht="30" x14ac:dyDescent="0.25">
      <c r="D233" s="53" t="s">
        <v>49</v>
      </c>
      <c r="E233" s="54" t="s">
        <v>50</v>
      </c>
      <c r="F233" s="21" t="s">
        <v>211</v>
      </c>
      <c r="G233" s="21" t="s">
        <v>203</v>
      </c>
      <c r="H233" s="21" t="s">
        <v>212</v>
      </c>
      <c r="I233" s="21" t="s">
        <v>51</v>
      </c>
    </row>
    <row r="234" spans="4:9" x14ac:dyDescent="0.25">
      <c r="D234" s="28">
        <v>3111</v>
      </c>
      <c r="E234" s="29" t="s">
        <v>21</v>
      </c>
      <c r="F234" s="31">
        <v>14894.56</v>
      </c>
      <c r="G234" s="31">
        <v>0</v>
      </c>
      <c r="H234" s="31">
        <v>0</v>
      </c>
      <c r="I234" s="189">
        <v>0</v>
      </c>
    </row>
    <row r="235" spans="4:9" x14ac:dyDescent="0.25">
      <c r="D235" s="103">
        <v>3132</v>
      </c>
      <c r="E235" s="168" t="s">
        <v>113</v>
      </c>
      <c r="F235" s="104">
        <v>2459.66</v>
      </c>
      <c r="G235" s="104">
        <v>0</v>
      </c>
      <c r="H235" s="104">
        <v>0</v>
      </c>
      <c r="I235" s="190">
        <v>0</v>
      </c>
    </row>
    <row r="236" spans="4:9" x14ac:dyDescent="0.25">
      <c r="D236" s="180" t="s">
        <v>69</v>
      </c>
      <c r="E236" s="99"/>
      <c r="F236" s="105">
        <f>F234+F235</f>
        <v>17354.22</v>
      </c>
      <c r="G236" s="105">
        <v>0</v>
      </c>
      <c r="H236" s="105">
        <v>0</v>
      </c>
      <c r="I236" s="191">
        <v>0</v>
      </c>
    </row>
    <row r="237" spans="4:9" x14ac:dyDescent="0.25">
      <c r="D237" s="181"/>
      <c r="E237" s="182"/>
      <c r="F237" s="183"/>
      <c r="G237" s="183"/>
      <c r="H237" s="183"/>
      <c r="I237" s="184"/>
    </row>
    <row r="238" spans="4:9" ht="18.75" thickBot="1" x14ac:dyDescent="0.3">
      <c r="D238" s="95" t="s">
        <v>122</v>
      </c>
      <c r="E238" s="95"/>
      <c r="F238" s="96">
        <f>F236+F229+F219+F211+F204+F192+F178+F169+F160+F153+F136+F128+F111+F102+F79+F67+F55+F48+F38+F32</f>
        <v>1710923.4800000002</v>
      </c>
      <c r="G238" s="96">
        <f>G196+G186+G172+G163+G90+G82+G71+G57+G40+G7</f>
        <v>1742531.1799999997</v>
      </c>
      <c r="H238" s="97">
        <f>H7+H40+H67+H71+H82+H90+H163+H172+H186+H196</f>
        <v>957746.48</v>
      </c>
      <c r="I238" s="97">
        <f>H238/G238*100</f>
        <v>54.962946487993413</v>
      </c>
    </row>
    <row r="239" spans="4:9" ht="15.75" thickTop="1" x14ac:dyDescent="0.25"/>
    <row r="241" spans="5:5" x14ac:dyDescent="0.25">
      <c r="E241" s="107"/>
    </row>
  </sheetData>
  <mergeCells count="25">
    <mergeCell ref="D232:E232"/>
    <mergeCell ref="D91:I91"/>
    <mergeCell ref="D92:E92"/>
    <mergeCell ref="D207:E207"/>
    <mergeCell ref="D214:E214"/>
    <mergeCell ref="D222:E222"/>
    <mergeCell ref="D156:E156"/>
    <mergeCell ref="D165:E165"/>
    <mergeCell ref="D188:E188"/>
    <mergeCell ref="D197:E197"/>
    <mergeCell ref="D180:E180"/>
    <mergeCell ref="D83:I83"/>
    <mergeCell ref="D84:I84"/>
    <mergeCell ref="B4:I4"/>
    <mergeCell ref="B2:I2"/>
    <mergeCell ref="D8:E8"/>
    <mergeCell ref="D9:E9"/>
    <mergeCell ref="D41:I41"/>
    <mergeCell ref="D34:E34"/>
    <mergeCell ref="D42:E42"/>
    <mergeCell ref="D58:I58"/>
    <mergeCell ref="D59:E59"/>
    <mergeCell ref="D72:E72"/>
    <mergeCell ref="D73:E73"/>
    <mergeCell ref="D51:E51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SAŽETAK</vt:lpstr>
      <vt:lpstr> Račun prihoda i rashoda</vt:lpstr>
      <vt:lpstr>Rashodi prema izvorima finan</vt:lpstr>
      <vt:lpstr>Rahodi prema funkcijskoj</vt:lpstr>
      <vt:lpstr>POSEBNI DIO</vt:lpstr>
      <vt:lpstr>' Račun prihoda i rashoda'!Print_Area</vt:lpstr>
      <vt:lpstr>SAŽETAK!Print_Area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User</cp:lastModifiedBy>
  <cp:lastPrinted>2025-07-10T06:38:27Z</cp:lastPrinted>
  <dcterms:created xsi:type="dcterms:W3CDTF">2022-08-12T12:51:27Z</dcterms:created>
  <dcterms:modified xsi:type="dcterms:W3CDTF">2026-07-16T08:44:07Z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